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15480" windowHeight="11640"/>
  </bookViews>
  <sheets>
    <sheet name="list01" sheetId="4" r:id="rId1"/>
    <sheet name="list02" sheetId="1" r:id="rId2"/>
    <sheet name="смета -18 г" sheetId="5" r:id="rId3"/>
    <sheet name="list03" sheetId="2" r:id="rId4"/>
  </sheets>
  <externalReferences>
    <externalReference r:id="rId5"/>
  </externalReferences>
  <definedNames>
    <definedName name="Z_E324B34A_812E_4C1C_A1D1_3791B12D7D21_.wvu.PrintArea" localSheetId="2" hidden="1">'смета -18 г'!$A$1:$H$57</definedName>
    <definedName name="_xlnm.Print_Area" localSheetId="2">'смета -18 г'!$A$1:$H$55</definedName>
  </definedNames>
  <calcPr calcId="145621" refMode="R1C1"/>
  <webPublishObjects count="10">
    <webPublishObject id="6482" divId="финансовий2_6482" destinationFile="C:\Documents and Settings\Farhod\Desktop\15.02.2008\финансовий\2\db\финансовий2ru.htm"/>
    <webPublishObject id="21688" divId="финансовий2_21688" destinationFile="D:\elektronika\20.03.2008.10.20\финансовий\2\db\финансовий2ru.htm"/>
    <webPublishObject id="23204" divId="финансовий2_23204" destinationFile="D:\elektronika\20.03.2008.10.20\финансовий\2\db\финансовий2ru.htm"/>
    <webPublishObject id="15562" divId="финансовий2_15562" destinationFile="D:\elektronika\20.03.2008.10.20\финансовий\2\db\финансовий2ru.htm"/>
    <webPublishObject id="30168" divId="финансовий21_30168" destinationFile="D:\Farhod_el\ot_uz\финансовий(200)\2\db\финансовий21uz1.htm"/>
    <webPublishObject id="16625" divId="финансовий21_16625" destinationFile="D:\Farhod_el\ot_uz\финансовий(200)\2\db\финансовий21ru.htm"/>
    <webPublishObject id="10333" divId="финансовийUZ_10333" destinationFile="D:\Хисобот формалари(2012)\20001\db\финансовийUZzzzzzzzzz.htm"/>
    <webPublishObject id="23410" divId="20008uz_23410" destinationFile="C:\1\20008\db\20008uzzzzzzzz.htm"/>
    <webPublishObject id="8609" divId="20008uz_8609" destinationFile="C:\1\20008\db\20008uzzzzzzzzzzzzzz.htm"/>
    <webPublishObject id="23225" divId="20008uz_23225" destinationFile="C:\1\20008\db\20008uzzzzzzzzzzzz.htm"/>
  </webPublishObjects>
</workbook>
</file>

<file path=xl/calcChain.xml><?xml version="1.0" encoding="utf-8"?>
<calcChain xmlns="http://schemas.openxmlformats.org/spreadsheetml/2006/main">
  <c r="D48" i="5" l="1"/>
  <c r="G47" i="5"/>
  <c r="F47" i="5"/>
  <c r="H47" i="5" s="1"/>
  <c r="E47" i="5"/>
  <c r="G46" i="5"/>
  <c r="F46" i="5"/>
  <c r="E46" i="5"/>
  <c r="G45" i="5"/>
  <c r="F45" i="5"/>
  <c r="E45" i="5"/>
  <c r="G44" i="5"/>
  <c r="F44" i="5"/>
  <c r="H44" i="5" s="1"/>
  <c r="E44" i="5"/>
  <c r="G43" i="5"/>
  <c r="F43" i="5"/>
  <c r="H43" i="5" s="1"/>
  <c r="E43" i="5"/>
  <c r="G42" i="5"/>
  <c r="F42" i="5"/>
  <c r="E42" i="5"/>
  <c r="G41" i="5"/>
  <c r="F41" i="5"/>
  <c r="E41" i="5"/>
  <c r="G40" i="5"/>
  <c r="F40" i="5"/>
  <c r="H40" i="5" s="1"/>
  <c r="E40" i="5"/>
  <c r="G39" i="5"/>
  <c r="F39" i="5"/>
  <c r="H39" i="5" s="1"/>
  <c r="E39" i="5"/>
  <c r="G38" i="5"/>
  <c r="F38" i="5"/>
  <c r="E38" i="5"/>
  <c r="G37" i="5"/>
  <c r="F37" i="5"/>
  <c r="E37" i="5"/>
  <c r="G36" i="5"/>
  <c r="F36" i="5"/>
  <c r="H36" i="5" s="1"/>
  <c r="E36" i="5"/>
  <c r="G35" i="5"/>
  <c r="F35" i="5"/>
  <c r="H35" i="5" s="1"/>
  <c r="E35" i="5"/>
  <c r="G34" i="5"/>
  <c r="F34" i="5"/>
  <c r="E34" i="5"/>
  <c r="G33" i="5"/>
  <c r="F33" i="5"/>
  <c r="E33" i="5"/>
  <c r="G32" i="5"/>
  <c r="F32" i="5"/>
  <c r="F48" i="5" s="1"/>
  <c r="C32" i="5"/>
  <c r="C48" i="5" s="1"/>
  <c r="G31" i="5"/>
  <c r="F31" i="5"/>
  <c r="E31" i="5"/>
  <c r="G28" i="5"/>
  <c r="H28" i="5" s="1"/>
  <c r="F28" i="5"/>
  <c r="E28" i="5"/>
  <c r="G27" i="5"/>
  <c r="H27" i="5" s="1"/>
  <c r="F27" i="5"/>
  <c r="E27" i="5"/>
  <c r="D22" i="5"/>
  <c r="G22" i="5" s="1"/>
  <c r="C22" i="5"/>
  <c r="D21" i="5"/>
  <c r="G21" i="5" s="1"/>
  <c r="H21" i="5" s="1"/>
  <c r="C21" i="5"/>
  <c r="F21" i="5" s="1"/>
  <c r="D18" i="5"/>
  <c r="C18" i="5"/>
  <c r="G17" i="5"/>
  <c r="H17" i="5" s="1"/>
  <c r="F17" i="5"/>
  <c r="E17" i="5"/>
  <c r="G16" i="5"/>
  <c r="F16" i="5"/>
  <c r="E16" i="5"/>
  <c r="G15" i="5"/>
  <c r="F15" i="5"/>
  <c r="E15" i="5"/>
  <c r="G14" i="5"/>
  <c r="F14" i="5"/>
  <c r="H14" i="5" s="1"/>
  <c r="E14" i="5"/>
  <c r="G13" i="5"/>
  <c r="F13" i="5"/>
  <c r="H13" i="5" s="1"/>
  <c r="E13" i="5"/>
  <c r="G12" i="5"/>
  <c r="F12" i="5"/>
  <c r="E12" i="5"/>
  <c r="H11" i="5"/>
  <c r="G11" i="5"/>
  <c r="F11" i="5"/>
  <c r="E11" i="5"/>
  <c r="G10" i="5"/>
  <c r="F10" i="5"/>
  <c r="E10" i="5"/>
  <c r="G9" i="5"/>
  <c r="F9" i="5"/>
  <c r="E9" i="5"/>
  <c r="G8" i="5"/>
  <c r="F8" i="5"/>
  <c r="H8" i="5" s="1"/>
  <c r="E8" i="5"/>
  <c r="G7" i="5"/>
  <c r="H7" i="5" s="1"/>
  <c r="F7" i="5"/>
  <c r="E7" i="5"/>
  <c r="G6" i="5"/>
  <c r="F6" i="5"/>
  <c r="E6" i="5"/>
  <c r="H9" i="5" l="1"/>
  <c r="H15" i="5"/>
  <c r="F22" i="5"/>
  <c r="H16" i="5"/>
  <c r="E21" i="5"/>
  <c r="H12" i="5"/>
  <c r="E22" i="5"/>
  <c r="H31" i="5"/>
  <c r="H34" i="5"/>
  <c r="H38" i="5"/>
  <c r="H42" i="5"/>
  <c r="H46" i="5"/>
  <c r="H10" i="5"/>
  <c r="E18" i="5"/>
  <c r="H33" i="5"/>
  <c r="H37" i="5"/>
  <c r="H41" i="5"/>
  <c r="H45" i="5"/>
  <c r="E48" i="5"/>
  <c r="H6" i="5"/>
  <c r="H32" i="5"/>
  <c r="F18" i="5"/>
  <c r="E32" i="5"/>
  <c r="G48" i="5"/>
  <c r="G18" i="5"/>
  <c r="C20" i="5"/>
  <c r="C23" i="5" s="1"/>
  <c r="C24" i="5" s="1"/>
  <c r="D20" i="5"/>
  <c r="D23" i="5" s="1"/>
  <c r="E23" i="5" s="1"/>
  <c r="F16" i="1"/>
  <c r="F15" i="1"/>
  <c r="F27" i="1" s="1"/>
  <c r="F29" i="1" s="1"/>
  <c r="F32" i="1" s="1"/>
  <c r="F8" i="1"/>
  <c r="G9" i="1"/>
  <c r="D24" i="5" l="1"/>
  <c r="E24" i="5"/>
  <c r="E26" i="5" s="1"/>
  <c r="E29" i="5" s="1"/>
  <c r="E20" i="5"/>
  <c r="H48" i="5"/>
  <c r="C26" i="5"/>
  <c r="C29" i="5" s="1"/>
  <c r="C49" i="5" s="1"/>
  <c r="C51" i="5" s="1"/>
  <c r="G20" i="5"/>
  <c r="G23" i="5" s="1"/>
  <c r="G24" i="5" s="1"/>
  <c r="H22" i="5"/>
  <c r="H18" i="5"/>
  <c r="D26" i="5"/>
  <c r="D29" i="5" s="1"/>
  <c r="D49" i="5" s="1"/>
  <c r="E49" i="5" s="1"/>
  <c r="F20" i="5"/>
  <c r="F23" i="5" s="1"/>
  <c r="F24" i="5" s="1"/>
  <c r="F26" i="5" l="1"/>
  <c r="F29" i="5" s="1"/>
  <c r="F49" i="5" s="1"/>
  <c r="G26" i="5"/>
  <c r="G29" i="5" s="1"/>
  <c r="G49" i="5" s="1"/>
  <c r="G51" i="5" s="1"/>
  <c r="H20" i="5"/>
  <c r="H23" i="5" s="1"/>
  <c r="H24" i="5" s="1"/>
  <c r="H26" i="5" l="1"/>
  <c r="H29" i="5" s="1"/>
  <c r="H49" i="5" s="1"/>
</calcChain>
</file>

<file path=xl/sharedStrings.xml><?xml version="1.0" encoding="utf-8"?>
<sst xmlns="http://schemas.openxmlformats.org/spreadsheetml/2006/main" count="335" uniqueCount="245">
  <si>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</si>
  <si>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</si>
  <si>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</si>
  <si>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</si>
  <si>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</si>
  <si>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</si>
  <si>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</si>
  <si>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</si>
  <si>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</si>
  <si>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</si>
  <si>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</si>
  <si>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</si>
  <si>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</si>
  <si>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</si>
  <si>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</si>
  <si>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</si>
  <si>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</si>
  <si>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</si>
  <si>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</si>
  <si>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</si>
  <si>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</si>
  <si>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</si>
  <si>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</si>
  <si>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</si>
  <si>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</si>
  <si>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</si>
  <si>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</si>
  <si>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</si>
  <si>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</si>
  <si>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</si>
  <si>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</si>
  <si>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</si>
  <si>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</si>
  <si>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</si>
  <si>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</si>
  <si>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</si>
  <si>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</si>
  <si>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</si>
  <si>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</si>
  <si>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</si>
  <si>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</si>
  <si>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</si>
  <si>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</si>
  <si>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</si>
  <si>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</si>
  <si>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</si>
  <si>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</si>
  <si>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</si>
  <si>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</si>
  <si>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</si>
  <si>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</si>
  <si>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</si>
  <si>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</si>
  <si>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</si>
  <si>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</si>
  <si>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</si>
  <si>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</si>
  <si>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</si>
  <si>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</si>
  <si>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</si>
  <si>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</si>
  <si>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</si>
  <si>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</si>
  <si>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</si>
  <si>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</si>
  <si>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</si>
  <si>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</si>
  <si>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</si>
  <si>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</si>
  <si>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</si>
  <si>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</si>
  <si>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</si>
  <si>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</si>
  <si>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</si>
  <si>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</si>
  <si>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</si>
  <si>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</si>
  <si>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</si>
  <si>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</si>
  <si>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</si>
  <si>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</si>
  <si>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</si>
  <si>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</si>
  <si>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</si>
  <si>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</si>
  <si>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</si>
  <si>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</si>
  <si>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</si>
  <si>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</si>
  <si>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</si>
  <si>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</si>
  <si>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</si>
  <si>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</si>
  <si>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</si>
  <si>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</si>
  <si>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</si>
  <si>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</si>
  <si>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</si>
  <si>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</si>
  <si>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</si>
  <si>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</si>
  <si>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</si>
  <si>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</si>
  <si>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</si>
  <si>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</si>
  <si>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</si>
  <si>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</si>
  <si>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</si>
  <si>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</si>
  <si>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</si>
  <si>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</si>
  <si>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</si>
  <si>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</si>
  <si>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</si>
  <si>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</si>
  <si>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</si>
  <si>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</si>
  <si>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</si>
  <si>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</si>
  <si>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</si>
  <si>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</si>
  <si>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</si>
  <si>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</si>
  <si>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</si>
  <si>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</si>
  <si>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lc=R33C8</t>
  </si>
  <si>
    <t>lc=R27C6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</si>
  <si>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</si>
  <si>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</si>
  <si>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</si>
  <si>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</si>
  <si>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</si>
  <si>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</si>
  <si>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</si>
  <si>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r>
      <t xml:space="preserve">Ўлчов бирлиги, </t>
    </r>
    <r>
      <rPr>
        <b/>
        <u/>
        <sz val="13"/>
        <color indexed="10"/>
        <rFont val="Arial"/>
        <family val="2"/>
        <charset val="204"/>
      </rPr>
      <t>минг сўм</t>
    </r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</si>
  <si>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</si>
  <si>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</si>
  <si>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</si>
  <si>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</si>
  <si>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2018</t>
  </si>
  <si>
    <t>4</t>
  </si>
  <si>
    <t>AVIASOZLAR DEHQON BOZORI  АКЦИОНЕPНОЕ ОБЩЕСТВО</t>
  </si>
  <si>
    <t>17249368</t>
  </si>
  <si>
    <t>Торговля</t>
  </si>
  <si>
    <t>71270</t>
  </si>
  <si>
    <t>Откpытые акционерные общества</t>
  </si>
  <si>
    <t>1150</t>
  </si>
  <si>
    <t>Смешанная</t>
  </si>
  <si>
    <t>144</t>
  </si>
  <si>
    <t>Хокимият г.Ташкента (хозрасчетные)</t>
  </si>
  <si>
    <t>01006</t>
  </si>
  <si>
    <t>202788871</t>
  </si>
  <si>
    <t>ТОШКЕНТ ШАҲАР ЯШНОБОД тумани</t>
  </si>
  <si>
    <t>1726290</t>
  </si>
  <si>
    <t>,BESHARIQ KO CHASI,1-UY,</t>
  </si>
  <si>
    <t>13.02.2019</t>
  </si>
  <si>
    <t>15.02.2019</t>
  </si>
  <si>
    <t>2220162.6</t>
  </si>
  <si>
    <t>0</t>
  </si>
  <si>
    <t>2066033.7</t>
  </si>
  <si>
    <t>154128.9</t>
  </si>
  <si>
    <t>2311889.9</t>
  </si>
  <si>
    <t>2466018.8</t>
  </si>
  <si>
    <t>2230405.2</t>
  </si>
  <si>
    <t>2315496.3</t>
  </si>
  <si>
    <t>235613.6</t>
  </si>
  <si>
    <t>90006.3</t>
  </si>
  <si>
    <t>81435.2</t>
  </si>
  <si>
    <t>16780.9</t>
  </si>
  <si>
    <t>15195.3</t>
  </si>
  <si>
    <t>320409.2</t>
  </si>
  <si>
    <t>213921.9</t>
  </si>
  <si>
    <t>14468.2</t>
  </si>
  <si>
    <t>66977.2</t>
  </si>
  <si>
    <t>61188.1</t>
  </si>
  <si>
    <t>71761.2</t>
  </si>
  <si>
    <t>65558.6</t>
  </si>
  <si>
    <t>14352.2</t>
  </si>
  <si>
    <t>13111.9</t>
  </si>
  <si>
    <t>305057.8</t>
  </si>
  <si>
    <t>276575</t>
  </si>
  <si>
    <t>2296724.7</t>
  </si>
  <si>
    <t>3412450.3</t>
  </si>
  <si>
    <t>3343392.8</t>
  </si>
  <si>
    <t>"АВИАСОЗЛАР ДЕХКОН БОЗОРИ" АЖ</t>
  </si>
  <si>
    <t xml:space="preserve">2018  йил ДЕКАБРЬ  ойи даромадлар ва харажатлар сметаси </t>
  </si>
  <si>
    <t>№</t>
  </si>
  <si>
    <t>Курсаткичлар</t>
  </si>
  <si>
    <t>ДЕКАБРЬ ойида</t>
  </si>
  <si>
    <t>Йил бошидан</t>
  </si>
  <si>
    <t>Даромадлар</t>
  </si>
  <si>
    <t>Режа</t>
  </si>
  <si>
    <t>Амалда</t>
  </si>
  <si>
    <t>Фарки</t>
  </si>
  <si>
    <t>Жой хақи</t>
  </si>
  <si>
    <t xml:space="preserve">Хизмат хақи </t>
  </si>
  <si>
    <t>ш.ж</t>
  </si>
  <si>
    <t>автотўхташ жойи</t>
  </si>
  <si>
    <t>СХК товарайланиши</t>
  </si>
  <si>
    <t>СХК  даромади</t>
  </si>
  <si>
    <t>Ижара  хақи</t>
  </si>
  <si>
    <t>Инфратузилма хақи</t>
  </si>
  <si>
    <t>Комунал хизматлар</t>
  </si>
  <si>
    <t>Банк фоизи хизмати</t>
  </si>
  <si>
    <t>Дивидентлар</t>
  </si>
  <si>
    <t>Дукон сотишдан даромад</t>
  </si>
  <si>
    <t>Бошқа  даромадлар</t>
  </si>
  <si>
    <t>Жами даромад:</t>
  </si>
  <si>
    <t>1,5%-пенсия жамгар.</t>
  </si>
  <si>
    <t>1,4%-Йул солиги</t>
  </si>
  <si>
    <t>0,3%-мактаб фонди</t>
  </si>
  <si>
    <t>Жами ажратмалар:</t>
  </si>
  <si>
    <t>Даромад колдиги.</t>
  </si>
  <si>
    <t>Мажбурий харажатлар:</t>
  </si>
  <si>
    <t>50% - ГНИ</t>
  </si>
  <si>
    <t>Аьзолик бадали</t>
  </si>
  <si>
    <t>Автотухташ солиги</t>
  </si>
  <si>
    <t>Жорий харажатлар:</t>
  </si>
  <si>
    <t>Иш  хакки</t>
  </si>
  <si>
    <t>25% тулов</t>
  </si>
  <si>
    <t>Сув ва канализация</t>
  </si>
  <si>
    <t>Электр  куввати</t>
  </si>
  <si>
    <t>Дизинфекция харажат.</t>
  </si>
  <si>
    <t>Газ</t>
  </si>
  <si>
    <t>Махсустранс</t>
  </si>
  <si>
    <t>Транспорт.хараж</t>
  </si>
  <si>
    <t>Иссиклик энергияси</t>
  </si>
  <si>
    <t>Телефон.телеграф</t>
  </si>
  <si>
    <t>Муниципал мил.ходим.</t>
  </si>
  <si>
    <t>Жорий таъмирлаш</t>
  </si>
  <si>
    <t>Кечиктирил.хараж.</t>
  </si>
  <si>
    <t>Ас.восита  эскириши</t>
  </si>
  <si>
    <t>Банк фоизи хараж.</t>
  </si>
  <si>
    <t>Автотухташ йигими (7 м.з.п.)</t>
  </si>
  <si>
    <t>Бошка харажатлар</t>
  </si>
  <si>
    <t>Жами харажатлар:</t>
  </si>
  <si>
    <t>Соф фойда.</t>
  </si>
  <si>
    <t>Зарар</t>
  </si>
  <si>
    <t xml:space="preserve">                                  </t>
  </si>
  <si>
    <t>Рентабеллик даражаси</t>
  </si>
  <si>
    <t xml:space="preserve">Директор </t>
  </si>
  <si>
    <t>Бош  мухосиб</t>
  </si>
  <si>
    <t>Г.Ибрагимова.</t>
  </si>
  <si>
    <t xml:space="preserve">                                                                                                                                                             </t>
  </si>
  <si>
    <t>Ж.З.Исламов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</si>
</sst>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.0_р_."/>
    <numFmt numFmtId="166" formatCode="#,##0.0"/>
    <numFmt numFmtId="167" formatCode="0.0"/>
    <numFmt numFmtId="168" formatCode="#,##0.00_р_."/>
  </numFmts>
  <fonts count="18" x14ac:knownFonts="1">
    <font>
      <sz val="10"/>
      <name val="Arial Cyr"/>
      <charset val="204"/>
    </font>
    <font>
      <sz val="10"/>
      <color indexed="9"/>
      <name val="Arial"/>
    </font>
    <font>
      <sz val="10"/>
      <name val="Arial"/>
    </font>
    <font>
      <b/>
      <sz val="10"/>
      <name val="Arial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charset val="204"/>
    </font>
    <font>
      <sz val="13"/>
      <color indexed="10"/>
      <name val="Arial"/>
      <family val="2"/>
      <charset val="204"/>
    </font>
    <font>
      <b/>
      <u/>
      <sz val="13"/>
      <color indexed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i/>
      <sz val="11"/>
      <name val="Arial Cyr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4" fillId="0" borderId="0"/>
    <xf numFmtId="0" fontId="17" fillId="0" borderId="0" applyNumberFormat="0" applyFill="0" applyProtection="0">
      <alignment horizontal="left"/>
    </xf>
    <xf numFmtId="0" fontId="17" fillId="0" borderId="0" applyNumberFormat="0" applyFill="0" applyProtection="0">
      <alignment horizontal="left"/>
    </xf>
    <xf numFmtId="0" fontId="17" fillId="0" borderId="0" applyNumberFormat="0" applyFill="0" applyProtection="0">
      <alignment horizontal="left"/>
    </xf>
    <xf numFmtId="0" fontId="17" fillId="0" borderId="0" applyNumberFormat="0" applyFill="0" applyProtection="0">
      <alignment horizontal="left"/>
    </xf>
  </cellStyleXfs>
  <cellXfs count="11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right" vertical="center"/>
      <protection locked="0"/>
    </xf>
    <xf numFmtId="164" fontId="2" fillId="3" borderId="5" xfId="0" applyNumberFormat="1" applyFont="1" applyFill="1" applyBorder="1" applyAlignment="1" applyProtection="1">
      <alignment horizontal="right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right" vertical="center"/>
      <protection locked="0"/>
    </xf>
    <xf numFmtId="164" fontId="2" fillId="3" borderId="2" xfId="0" applyNumberFormat="1" applyFont="1" applyFill="1" applyBorder="1" applyAlignment="1" applyProtection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49" fontId="5" fillId="4" borderId="2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horizontal="right" vertical="center" wrapText="1"/>
    </xf>
    <xf numFmtId="49" fontId="5" fillId="3" borderId="2" xfId="1" applyNumberFormat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right" vertical="center" wrapText="1"/>
    </xf>
    <xf numFmtId="14" fontId="5" fillId="3" borderId="2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1" fillId="0" borderId="0" xfId="2" applyFont="1"/>
    <xf numFmtId="0" fontId="11" fillId="0" borderId="0" xfId="2" applyFont="1" applyBorder="1"/>
    <xf numFmtId="0" fontId="12" fillId="0" borderId="0" xfId="2" applyFont="1" applyBorder="1"/>
    <xf numFmtId="165" fontId="12" fillId="0" borderId="0" xfId="2" applyNumberFormat="1" applyFont="1" applyBorder="1"/>
    <xf numFmtId="165" fontId="11" fillId="0" borderId="0" xfId="2" applyNumberFormat="1" applyFont="1" applyBorder="1"/>
    <xf numFmtId="0" fontId="11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165" fontId="11" fillId="0" borderId="2" xfId="2" applyNumberFormat="1" applyFont="1" applyBorder="1" applyAlignment="1">
      <alignment horizontal="center" vertical="center"/>
    </xf>
    <xf numFmtId="0" fontId="13" fillId="5" borderId="2" xfId="2" applyFont="1" applyFill="1" applyBorder="1"/>
    <xf numFmtId="165" fontId="12" fillId="5" borderId="2" xfId="2" applyNumberFormat="1" applyFont="1" applyFill="1" applyBorder="1"/>
    <xf numFmtId="165" fontId="12" fillId="0" borderId="2" xfId="2" applyNumberFormat="1" applyFont="1" applyBorder="1" applyAlignment="1">
      <alignment vertical="center"/>
    </xf>
    <xf numFmtId="0" fontId="12" fillId="0" borderId="0" xfId="2" applyFont="1"/>
    <xf numFmtId="167" fontId="12" fillId="0" borderId="0" xfId="2" applyNumberFormat="1" applyFont="1"/>
    <xf numFmtId="165" fontId="12" fillId="0" borderId="0" xfId="2" applyNumberFormat="1" applyFont="1"/>
    <xf numFmtId="0" fontId="11" fillId="5" borderId="2" xfId="2" applyFont="1" applyFill="1" applyBorder="1"/>
    <xf numFmtId="165" fontId="11" fillId="5" borderId="2" xfId="2" applyNumberFormat="1" applyFont="1" applyFill="1" applyBorder="1"/>
    <xf numFmtId="0" fontId="12" fillId="0" borderId="2" xfId="2" applyFont="1" applyBorder="1" applyAlignment="1">
      <alignment vertical="center"/>
    </xf>
    <xf numFmtId="165" fontId="12" fillId="0" borderId="2" xfId="2" applyNumberFormat="1" applyFont="1" applyBorder="1" applyAlignment="1">
      <alignment horizontal="right"/>
    </xf>
    <xf numFmtId="165" fontId="11" fillId="0" borderId="2" xfId="2" applyNumberFormat="1" applyFont="1" applyBorder="1" applyAlignment="1">
      <alignment vertical="center"/>
    </xf>
    <xf numFmtId="165" fontId="14" fillId="0" borderId="2" xfId="2" applyNumberFormat="1" applyFont="1" applyBorder="1" applyAlignment="1">
      <alignment vertical="center"/>
    </xf>
    <xf numFmtId="165" fontId="12" fillId="0" borderId="1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165" fontId="12" fillId="0" borderId="12" xfId="2" applyNumberFormat="1" applyFont="1" applyBorder="1" applyAlignment="1">
      <alignment horizontal="center" vertical="center"/>
    </xf>
    <xf numFmtId="165" fontId="12" fillId="5" borderId="2" xfId="2" applyNumberFormat="1" applyFont="1" applyFill="1" applyBorder="1" applyAlignment="1">
      <alignment vertical="center"/>
    </xf>
    <xf numFmtId="165" fontId="12" fillId="0" borderId="2" xfId="2" applyNumberFormat="1" applyFont="1" applyBorder="1"/>
    <xf numFmtId="0" fontId="15" fillId="0" borderId="2" xfId="2" applyFont="1" applyBorder="1" applyAlignment="1">
      <alignment horizontal="center" vertical="center"/>
    </xf>
    <xf numFmtId="165" fontId="12" fillId="0" borderId="2" xfId="2" applyNumberFormat="1" applyFont="1" applyFill="1" applyBorder="1"/>
    <xf numFmtId="0" fontId="12" fillId="0" borderId="2" xfId="2" applyFont="1" applyBorder="1" applyAlignment="1">
      <alignment horizontal="left" vertical="center"/>
    </xf>
    <xf numFmtId="0" fontId="13" fillId="0" borderId="2" xfId="2" applyFont="1" applyBorder="1"/>
    <xf numFmtId="0" fontId="13" fillId="0" borderId="2" xfId="2" applyFont="1" applyBorder="1" applyAlignment="1">
      <alignment vertical="center"/>
    </xf>
    <xf numFmtId="165" fontId="11" fillId="0" borderId="2" xfId="2" applyNumberFormat="1" applyFont="1" applyBorder="1" applyAlignment="1"/>
    <xf numFmtId="165" fontId="14" fillId="5" borderId="2" xfId="2" applyNumberFormat="1" applyFont="1" applyFill="1" applyBorder="1" applyAlignment="1">
      <alignment vertical="center"/>
    </xf>
    <xf numFmtId="166" fontId="11" fillId="0" borderId="2" xfId="2" applyNumberFormat="1" applyFont="1" applyBorder="1" applyAlignment="1"/>
    <xf numFmtId="165" fontId="16" fillId="0" borderId="2" xfId="2" applyNumberFormat="1" applyFont="1" applyBorder="1" applyAlignment="1"/>
    <xf numFmtId="165" fontId="12" fillId="0" borderId="2" xfId="2" applyNumberFormat="1" applyFont="1" applyBorder="1" applyAlignment="1"/>
    <xf numFmtId="168" fontId="16" fillId="0" borderId="2" xfId="2" applyNumberFormat="1" applyFont="1" applyBorder="1" applyAlignment="1"/>
    <xf numFmtId="0" fontId="11" fillId="0" borderId="0" xfId="2" applyFont="1" applyBorder="1" applyAlignment="1">
      <alignment horizontal="center"/>
    </xf>
    <xf numFmtId="0" fontId="12" fillId="0" borderId="0" xfId="2" applyFont="1" applyBorder="1" applyAlignment="1"/>
    <xf numFmtId="0" fontId="11" fillId="0" borderId="0" xfId="2" applyFont="1" applyBorder="1" applyAlignment="1"/>
    <xf numFmtId="165" fontId="12" fillId="0" borderId="0" xfId="2" applyNumberFormat="1" applyFont="1" applyBorder="1" applyAlignment="1"/>
    <xf numFmtId="165" fontId="14" fillId="0" borderId="0" xfId="2" applyNumberFormat="1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165" fontId="11" fillId="0" borderId="2" xfId="2" applyNumberFormat="1" applyFont="1" applyBorder="1" applyAlignment="1">
      <alignment horizontal="center" vertical="center"/>
    </xf>
    <xf numFmtId="165" fontId="11" fillId="0" borderId="1" xfId="2" applyNumberFormat="1" applyFont="1" applyBorder="1" applyAlignment="1">
      <alignment horizontal="center" vertical="center"/>
    </xf>
    <xf numFmtId="165" fontId="11" fillId="0" borderId="3" xfId="2" applyNumberFormat="1" applyFont="1" applyBorder="1" applyAlignment="1">
      <alignment horizontal="center" vertical="center"/>
    </xf>
    <xf numFmtId="165" fontId="11" fillId="0" borderId="12" xfId="2" applyNumberFormat="1" applyFont="1" applyBorder="1" applyAlignment="1">
      <alignment horizontal="center" vertical="center"/>
    </xf>
    <xf numFmtId="165" fontId="12" fillId="0" borderId="1" xfId="2" applyNumberFormat="1" applyFont="1" applyBorder="1" applyAlignment="1">
      <alignment horizontal="center" vertical="center"/>
    </xf>
    <xf numFmtId="165" fontId="12" fillId="0" borderId="3" xfId="2" applyNumberFormat="1" applyFont="1" applyBorder="1" applyAlignment="1">
      <alignment horizontal="center" vertical="center"/>
    </xf>
    <xf numFmtId="165" fontId="12" fillId="0" borderId="12" xfId="2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5" fillId="3" borderId="9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11" xfId="1" applyFont="1" applyBorder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11" xfId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</cellXfs>
  <cellStyles count="7">
    <cellStyle name="Обычный" xfId="0" builtinId="0"/>
    <cellStyle name="Обычный 10" xfId="3"/>
    <cellStyle name="Обычный 2" xfId="2"/>
    <cellStyle name="Обычный 5" xfId="4"/>
    <cellStyle name="Обычный 53" xfId="5"/>
    <cellStyle name="Обычный 63" xfId="6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8%20&#1075;%20&#1060;&#1040;&#1050;&#1058;/&#1057;&#1052;&#1045;&#1058;&#1040;%20&#1060;&#1040;&#1050;&#1058;%202018%20&#1075;%20-%20&#1059;&#1102;&#1096;&#1084;&#1072;&#107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18 (2)"/>
      <sheetName val="Филлиаллар"/>
      <sheetName val="Лист3 (2)"/>
      <sheetName val="карздорликлар"/>
      <sheetName val="февраль 18 "/>
      <sheetName val="январь 18 Уюшма"/>
      <sheetName val="январь 18 ДСИ"/>
      <sheetName val="2 кв."/>
      <sheetName val="наростающий"/>
      <sheetName val="сводный 9 ойлик "/>
      <sheetName val="годовой сверка"/>
      <sheetName val="декабрь"/>
      <sheetName val="ноябрь"/>
      <sheetName val="октябрь"/>
      <sheetName val="сентябрь 2018 г"/>
      <sheetName val="апрель 18 г"/>
      <sheetName val="май"/>
      <sheetName val="август 18 г"/>
      <sheetName val="июль 18 г"/>
      <sheetName val="июнь 18"/>
      <sheetName val="март 18"/>
      <sheetName val="январ-факт"/>
      <sheetName val="Деб.кред. на 01.12.2015 г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F6">
            <v>1512643.7</v>
          </cell>
          <cell r="G6">
            <v>1490196.8</v>
          </cell>
        </row>
        <row r="7">
          <cell r="F7">
            <v>647317.49999999988</v>
          </cell>
          <cell r="G7">
            <v>673418.1</v>
          </cell>
        </row>
        <row r="8">
          <cell r="F8">
            <v>284723.40000000002</v>
          </cell>
          <cell r="G8">
            <v>301419.90000000002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1535376.4000000001</v>
          </cell>
          <cell r="G11">
            <v>1563191.8499999999</v>
          </cell>
        </row>
        <row r="12">
          <cell r="F12">
            <v>623373.6</v>
          </cell>
          <cell r="G12">
            <v>628345.20000000007</v>
          </cell>
        </row>
        <row r="13">
          <cell r="F13">
            <v>0</v>
          </cell>
          <cell r="G13">
            <v>0</v>
          </cell>
        </row>
        <row r="14">
          <cell r="F14">
            <v>0</v>
          </cell>
          <cell r="G14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16347</v>
          </cell>
          <cell r="G17">
            <v>18795</v>
          </cell>
        </row>
        <row r="21">
          <cell r="F21">
            <v>60690.814799999993</v>
          </cell>
          <cell r="G21">
            <v>61235.25729999999</v>
          </cell>
        </row>
        <row r="22">
          <cell r="G22">
            <v>13121.840850000001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31">
          <cell r="F31">
            <v>852500</v>
          </cell>
          <cell r="G31">
            <v>844507.5</v>
          </cell>
        </row>
        <row r="32">
          <cell r="F32">
            <v>213125</v>
          </cell>
          <cell r="G32">
            <v>207802.84999999998</v>
          </cell>
        </row>
        <row r="33">
          <cell r="F33">
            <v>107250</v>
          </cell>
          <cell r="G33">
            <v>130473.18000000001</v>
          </cell>
        </row>
        <row r="34">
          <cell r="F34">
            <v>88480</v>
          </cell>
          <cell r="G34">
            <v>107946.8</v>
          </cell>
        </row>
        <row r="35">
          <cell r="F35">
            <v>10731.662000000002</v>
          </cell>
          <cell r="G35">
            <v>10605.74</v>
          </cell>
        </row>
        <row r="36">
          <cell r="F36">
            <v>0</v>
          </cell>
          <cell r="G36">
            <v>0</v>
          </cell>
        </row>
        <row r="37">
          <cell r="F37">
            <v>144107.69999999998</v>
          </cell>
          <cell r="G37">
            <v>154908.07</v>
          </cell>
        </row>
        <row r="38">
          <cell r="F38">
            <v>16500</v>
          </cell>
          <cell r="G38">
            <v>10740.001</v>
          </cell>
        </row>
        <row r="39">
          <cell r="F39">
            <v>0</v>
          </cell>
          <cell r="G39">
            <v>0</v>
          </cell>
        </row>
        <row r="40">
          <cell r="F40">
            <v>4450</v>
          </cell>
          <cell r="G40">
            <v>4422.6000000000004</v>
          </cell>
        </row>
        <row r="41">
          <cell r="F41">
            <v>60500</v>
          </cell>
          <cell r="G41">
            <v>21231.5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103371.8</v>
          </cell>
          <cell r="G44">
            <v>102836.54</v>
          </cell>
        </row>
        <row r="45">
          <cell r="F45">
            <v>15580</v>
          </cell>
          <cell r="G45">
            <v>11196.828000000001</v>
          </cell>
        </row>
        <row r="46">
          <cell r="F46">
            <v>13262.700000000003</v>
          </cell>
          <cell r="G46">
            <v>13262.700000000003</v>
          </cell>
        </row>
        <row r="47">
          <cell r="F47">
            <v>148970</v>
          </cell>
          <cell r="G47">
            <v>215357.59999999998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B24" sqref="B24:G24"/>
    </sheetView>
  </sheetViews>
  <sheetFormatPr defaultColWidth="9.109375" defaultRowHeight="13.2" x14ac:dyDescent="0.25"/>
  <cols>
    <col min="1" max="1" width="2.44140625" style="34" customWidth="1"/>
    <col min="2" max="2" width="27.44140625" style="34" bestFit="1" customWidth="1"/>
    <col min="3" max="3" width="6.5546875" style="34" customWidth="1"/>
    <col min="4" max="4" width="4.5546875" style="34" customWidth="1"/>
    <col min="5" max="5" width="6" style="34" customWidth="1"/>
    <col min="6" max="6" width="10.5546875" style="34" customWidth="1"/>
    <col min="7" max="7" width="41.6640625" style="34" customWidth="1"/>
    <col min="8" max="8" width="23.44140625" style="34" customWidth="1"/>
    <col min="9" max="9" width="20.6640625" style="34" customWidth="1"/>
    <col min="10" max="10" width="1.6640625" style="34" customWidth="1"/>
    <col min="11" max="16384" width="9.109375" style="34"/>
  </cols>
  <sheetData>
    <row r="1" spans="1:9" ht="3.9" customHeight="1" x14ac:dyDescent="0.25">
      <c r="A1" s="32" t="s">
        <v>129</v>
      </c>
      <c r="B1" s="33"/>
      <c r="C1" s="33"/>
      <c r="D1" s="33"/>
      <c r="E1" s="33"/>
      <c r="F1" s="33"/>
      <c r="G1" s="33"/>
      <c r="H1" s="93"/>
      <c r="I1" s="93"/>
    </row>
    <row r="2" spans="1:9" ht="33" customHeight="1" x14ac:dyDescent="0.25">
      <c r="A2" s="33"/>
      <c r="B2" s="95" t="s">
        <v>127</v>
      </c>
      <c r="C2" s="95"/>
      <c r="D2" s="95"/>
      <c r="E2" s="95"/>
      <c r="F2" s="95"/>
      <c r="G2" s="95"/>
      <c r="H2" s="95"/>
      <c r="I2" s="95"/>
    </row>
    <row r="3" spans="1:9" ht="15.9" customHeight="1" x14ac:dyDescent="0.25">
      <c r="A3" s="33"/>
      <c r="B3" s="98" t="s">
        <v>128</v>
      </c>
      <c r="C3" s="98"/>
      <c r="D3" s="98"/>
      <c r="E3" s="98"/>
      <c r="F3" s="98"/>
      <c r="G3" s="98"/>
      <c r="H3" s="98"/>
      <c r="I3" s="98"/>
    </row>
    <row r="4" spans="1:9" ht="3.9" customHeight="1" x14ac:dyDescent="0.25">
      <c r="A4" s="33"/>
      <c r="B4" s="99"/>
      <c r="C4" s="99"/>
      <c r="D4" s="99"/>
      <c r="E4" s="99"/>
      <c r="F4" s="99"/>
      <c r="G4" s="99"/>
      <c r="H4" s="99"/>
      <c r="I4" s="99"/>
    </row>
    <row r="5" spans="1:9" x14ac:dyDescent="0.25">
      <c r="A5" s="33"/>
      <c r="B5" s="23"/>
      <c r="C5" s="24" t="s">
        <v>139</v>
      </c>
      <c r="D5" s="25" t="s">
        <v>91</v>
      </c>
      <c r="E5" s="24" t="s">
        <v>140</v>
      </c>
      <c r="F5" s="93" t="s">
        <v>48</v>
      </c>
      <c r="G5" s="93"/>
      <c r="H5" s="102"/>
      <c r="I5" s="26" t="s">
        <v>90</v>
      </c>
    </row>
    <row r="6" spans="1:9" ht="15.9" customHeight="1" x14ac:dyDescent="0.25">
      <c r="A6" s="33"/>
      <c r="B6" s="100" t="s">
        <v>51</v>
      </c>
      <c r="C6" s="100"/>
      <c r="D6" s="100"/>
      <c r="E6" s="100"/>
      <c r="F6" s="100"/>
      <c r="G6" s="100"/>
      <c r="H6" s="101"/>
      <c r="I6" s="27"/>
    </row>
    <row r="7" spans="1:9" ht="3.9" customHeight="1" x14ac:dyDescent="0.25">
      <c r="A7" s="33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5" t="s">
        <v>0</v>
      </c>
      <c r="H7" s="22" t="s">
        <v>0</v>
      </c>
      <c r="I7" s="28" t="s">
        <v>0</v>
      </c>
    </row>
    <row r="8" spans="1:9" ht="15.9" customHeight="1" x14ac:dyDescent="0.25">
      <c r="A8" s="33"/>
      <c r="B8" s="23" t="s">
        <v>92</v>
      </c>
      <c r="C8" s="94" t="s">
        <v>141</v>
      </c>
      <c r="D8" s="94"/>
      <c r="E8" s="94"/>
      <c r="F8" s="94"/>
      <c r="G8" s="94"/>
      <c r="H8" s="28" t="s">
        <v>52</v>
      </c>
      <c r="I8" s="29" t="s">
        <v>142</v>
      </c>
    </row>
    <row r="9" spans="1:9" ht="3.9" customHeight="1" x14ac:dyDescent="0.25">
      <c r="A9" s="33"/>
      <c r="B9" s="23"/>
      <c r="C9" s="23"/>
      <c r="D9" s="23"/>
      <c r="E9" s="23"/>
      <c r="F9" s="23"/>
      <c r="G9" s="23" t="s">
        <v>0</v>
      </c>
      <c r="H9" s="22"/>
      <c r="I9" s="28" t="s">
        <v>0</v>
      </c>
    </row>
    <row r="10" spans="1:9" ht="15.9" customHeight="1" x14ac:dyDescent="0.25">
      <c r="A10" s="33"/>
      <c r="B10" s="23" t="s">
        <v>93</v>
      </c>
      <c r="C10" s="94" t="s">
        <v>143</v>
      </c>
      <c r="D10" s="94"/>
      <c r="E10" s="94"/>
      <c r="F10" s="94"/>
      <c r="G10" s="94"/>
      <c r="H10" s="22" t="s">
        <v>53</v>
      </c>
      <c r="I10" s="30" t="s">
        <v>144</v>
      </c>
    </row>
    <row r="11" spans="1:9" ht="3.9" customHeight="1" x14ac:dyDescent="0.25">
      <c r="A11" s="33"/>
      <c r="B11" s="23"/>
      <c r="C11" s="23"/>
      <c r="D11" s="23"/>
      <c r="E11" s="23"/>
      <c r="F11" s="23"/>
      <c r="G11" s="23" t="s">
        <v>0</v>
      </c>
      <c r="H11" s="22"/>
      <c r="I11" s="28" t="s">
        <v>0</v>
      </c>
    </row>
    <row r="12" spans="1:9" ht="15.9" customHeight="1" x14ac:dyDescent="0.25">
      <c r="A12" s="33"/>
      <c r="B12" s="23" t="s">
        <v>94</v>
      </c>
      <c r="C12" s="94" t="s">
        <v>145</v>
      </c>
      <c r="D12" s="94"/>
      <c r="E12" s="94"/>
      <c r="F12" s="94"/>
      <c r="G12" s="94"/>
      <c r="H12" s="28" t="s">
        <v>54</v>
      </c>
      <c r="I12" s="30" t="s">
        <v>146</v>
      </c>
    </row>
    <row r="13" spans="1:9" ht="3.9" customHeight="1" x14ac:dyDescent="0.25">
      <c r="A13" s="33"/>
      <c r="B13" s="23"/>
      <c r="C13" s="23"/>
      <c r="D13" s="23"/>
      <c r="E13" s="23"/>
      <c r="F13" s="23"/>
      <c r="G13" s="23" t="s">
        <v>0</v>
      </c>
      <c r="H13" s="22"/>
      <c r="I13" s="28" t="s">
        <v>0</v>
      </c>
    </row>
    <row r="14" spans="1:9" ht="15.9" customHeight="1" x14ac:dyDescent="0.25">
      <c r="A14" s="33"/>
      <c r="B14" s="23" t="s">
        <v>49</v>
      </c>
      <c r="C14" s="94" t="s">
        <v>147</v>
      </c>
      <c r="D14" s="94"/>
      <c r="E14" s="94"/>
      <c r="F14" s="94"/>
      <c r="G14" s="94"/>
      <c r="H14" s="28" t="s">
        <v>55</v>
      </c>
      <c r="I14" s="30" t="s">
        <v>148</v>
      </c>
    </row>
    <row r="15" spans="1:9" ht="3.9" customHeight="1" x14ac:dyDescent="0.25">
      <c r="A15" s="33"/>
      <c r="B15" s="23"/>
      <c r="C15" s="23"/>
      <c r="D15" s="23"/>
      <c r="E15" s="23"/>
      <c r="F15" s="23"/>
      <c r="G15" s="23" t="s">
        <v>0</v>
      </c>
      <c r="H15" s="22"/>
      <c r="I15" s="28" t="s">
        <v>0</v>
      </c>
    </row>
    <row r="16" spans="1:9" ht="15.9" customHeight="1" x14ac:dyDescent="0.25">
      <c r="A16" s="35"/>
      <c r="B16" s="23" t="s">
        <v>95</v>
      </c>
      <c r="C16" s="94" t="s">
        <v>149</v>
      </c>
      <c r="D16" s="94"/>
      <c r="E16" s="94"/>
      <c r="F16" s="94"/>
      <c r="G16" s="94"/>
      <c r="H16" s="28" t="s">
        <v>56</v>
      </c>
      <c r="I16" s="30" t="s">
        <v>150</v>
      </c>
    </row>
    <row r="17" spans="1:9" ht="3.9" customHeight="1" x14ac:dyDescent="0.25">
      <c r="A17" s="35"/>
      <c r="B17" s="23"/>
      <c r="C17" s="23"/>
      <c r="D17" s="23"/>
      <c r="E17" s="23"/>
      <c r="F17" s="23"/>
      <c r="G17" s="23" t="s">
        <v>0</v>
      </c>
      <c r="H17" s="22"/>
      <c r="I17" s="28" t="s">
        <v>0</v>
      </c>
    </row>
    <row r="18" spans="1:9" ht="15.9" customHeight="1" x14ac:dyDescent="0.25">
      <c r="A18" s="35"/>
      <c r="B18" s="93" t="s">
        <v>96</v>
      </c>
      <c r="C18" s="93"/>
      <c r="D18" s="93"/>
      <c r="E18" s="93"/>
      <c r="F18" s="93"/>
      <c r="G18" s="93"/>
      <c r="H18" s="28" t="s">
        <v>57</v>
      </c>
      <c r="I18" s="30" t="s">
        <v>151</v>
      </c>
    </row>
    <row r="19" spans="1:9" ht="3.9" customHeight="1" x14ac:dyDescent="0.25">
      <c r="A19" s="35"/>
      <c r="B19" s="23"/>
      <c r="C19" s="23"/>
      <c r="D19" s="23"/>
      <c r="E19" s="23"/>
      <c r="F19" s="23"/>
      <c r="G19" s="23" t="s">
        <v>0</v>
      </c>
      <c r="H19" s="22"/>
      <c r="I19" s="28" t="s">
        <v>0</v>
      </c>
    </row>
    <row r="20" spans="1:9" ht="15.9" customHeight="1" x14ac:dyDescent="0.25">
      <c r="A20" s="35"/>
      <c r="B20" s="23" t="s">
        <v>97</v>
      </c>
      <c r="C20" s="94" t="s">
        <v>152</v>
      </c>
      <c r="D20" s="94"/>
      <c r="E20" s="94"/>
      <c r="F20" s="94"/>
      <c r="G20" s="94"/>
      <c r="H20" s="28" t="s">
        <v>58</v>
      </c>
      <c r="I20" s="30" t="s">
        <v>153</v>
      </c>
    </row>
    <row r="21" spans="1:9" ht="3.9" customHeight="1" x14ac:dyDescent="0.25">
      <c r="A21" s="35"/>
      <c r="B21" s="23"/>
      <c r="C21" s="23"/>
      <c r="D21" s="23"/>
      <c r="E21" s="23"/>
      <c r="F21" s="23"/>
      <c r="G21" s="23" t="s">
        <v>0</v>
      </c>
      <c r="H21" s="22"/>
      <c r="I21" s="28"/>
    </row>
    <row r="22" spans="1:9" ht="15.9" customHeight="1" x14ac:dyDescent="0.25">
      <c r="A22" s="35"/>
      <c r="B22" s="23" t="s">
        <v>50</v>
      </c>
      <c r="C22" s="94" t="s">
        <v>154</v>
      </c>
      <c r="D22" s="94"/>
      <c r="E22" s="94"/>
      <c r="F22" s="94"/>
      <c r="G22" s="94"/>
      <c r="H22" s="28" t="s">
        <v>59</v>
      </c>
      <c r="I22" s="31" t="s">
        <v>155</v>
      </c>
    </row>
    <row r="23" spans="1:9" ht="3.9" customHeight="1" x14ac:dyDescent="0.25">
      <c r="A23" s="35"/>
      <c r="B23" s="23"/>
      <c r="C23" s="23"/>
      <c r="D23" s="23"/>
      <c r="E23" s="23"/>
      <c r="F23" s="23"/>
      <c r="G23" s="23" t="s">
        <v>0</v>
      </c>
      <c r="H23" s="22"/>
      <c r="I23" s="28" t="s">
        <v>0</v>
      </c>
    </row>
    <row r="24" spans="1:9" ht="15.9" customHeight="1" x14ac:dyDescent="0.25">
      <c r="A24" s="35"/>
      <c r="B24" s="97" t="s">
        <v>134</v>
      </c>
      <c r="C24" s="97"/>
      <c r="D24" s="97"/>
      <c r="E24" s="97"/>
      <c r="F24" s="97"/>
      <c r="G24" s="97"/>
      <c r="H24" s="22" t="s">
        <v>98</v>
      </c>
      <c r="I24" s="31"/>
    </row>
    <row r="25" spans="1:9" ht="3.9" customHeight="1" x14ac:dyDescent="0.25">
      <c r="A25" s="35"/>
      <c r="B25" s="23"/>
      <c r="C25" s="23"/>
      <c r="D25" s="23"/>
      <c r="E25" s="23"/>
      <c r="F25" s="23"/>
      <c r="G25" s="23"/>
      <c r="H25" s="22" t="s">
        <v>0</v>
      </c>
      <c r="I25" s="28" t="s">
        <v>0</v>
      </c>
    </row>
    <row r="26" spans="1:9" ht="15.9" customHeight="1" x14ac:dyDescent="0.25">
      <c r="A26" s="35"/>
      <c r="B26" s="33"/>
      <c r="C26" s="23"/>
      <c r="D26" s="23"/>
      <c r="E26" s="23"/>
      <c r="F26" s="23"/>
      <c r="G26" s="95" t="s">
        <v>99</v>
      </c>
      <c r="H26" s="96"/>
      <c r="I26" s="31" t="s">
        <v>156</v>
      </c>
    </row>
  </sheetData>
  <mergeCells count="16">
    <mergeCell ref="H1:I1"/>
    <mergeCell ref="B3:I3"/>
    <mergeCell ref="C14:G14"/>
    <mergeCell ref="C8:G8"/>
    <mergeCell ref="C10:G10"/>
    <mergeCell ref="B2:I2"/>
    <mergeCell ref="B4:I4"/>
    <mergeCell ref="B6:H6"/>
    <mergeCell ref="F5:H5"/>
    <mergeCell ref="B18:G18"/>
    <mergeCell ref="C12:G12"/>
    <mergeCell ref="G26:H26"/>
    <mergeCell ref="C22:G22"/>
    <mergeCell ref="B24:G24"/>
    <mergeCell ref="C20:G20"/>
    <mergeCell ref="C16:G16"/>
  </mergeCells>
  <phoneticPr fontId="4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workbookViewId="0">
      <selection activeCell="E35" sqref="E35"/>
    </sheetView>
  </sheetViews>
  <sheetFormatPr defaultColWidth="9.109375" defaultRowHeight="13.2" x14ac:dyDescent="0.25"/>
  <cols>
    <col min="1" max="1" width="0.88671875" style="2" customWidth="1"/>
    <col min="2" max="2" width="52.44140625" style="2" bestFit="1" customWidth="1"/>
    <col min="3" max="3" width="5.6640625" style="2" customWidth="1"/>
    <col min="4" max="4" width="22" style="2" customWidth="1"/>
    <col min="5" max="7" width="20.6640625" style="2" customWidth="1"/>
    <col min="8" max="8" width="0.88671875" style="2" customWidth="1"/>
    <col min="9" max="16384" width="9.109375" style="2"/>
  </cols>
  <sheetData>
    <row r="1" spans="1:8" x14ac:dyDescent="0.25">
      <c r="A1" s="1" t="s">
        <v>125</v>
      </c>
      <c r="B1" s="36"/>
      <c r="C1" s="36"/>
      <c r="D1" s="36"/>
      <c r="E1" s="36"/>
      <c r="F1" s="36"/>
      <c r="G1" s="36"/>
    </row>
    <row r="2" spans="1:8" ht="20.100000000000001" customHeight="1" x14ac:dyDescent="0.25">
      <c r="B2" s="103" t="s">
        <v>75</v>
      </c>
      <c r="C2" s="103"/>
      <c r="D2" s="103"/>
      <c r="E2" s="103"/>
      <c r="F2" s="103"/>
      <c r="G2" s="103"/>
      <c r="H2" s="3"/>
    </row>
    <row r="3" spans="1:8" ht="20.100000000000001" customHeight="1" x14ac:dyDescent="0.25">
      <c r="B3" s="106" t="s">
        <v>72</v>
      </c>
      <c r="C3" s="104" t="s">
        <v>100</v>
      </c>
      <c r="D3" s="106" t="s">
        <v>73</v>
      </c>
      <c r="E3" s="106"/>
      <c r="F3" s="106" t="s">
        <v>74</v>
      </c>
      <c r="G3" s="106"/>
    </row>
    <row r="4" spans="1:8" ht="27.75" customHeight="1" x14ac:dyDescent="0.25">
      <c r="B4" s="106"/>
      <c r="C4" s="105"/>
      <c r="D4" s="37" t="s">
        <v>101</v>
      </c>
      <c r="E4" s="37" t="s">
        <v>102</v>
      </c>
      <c r="F4" s="37" t="s">
        <v>101</v>
      </c>
      <c r="G4" s="37" t="s">
        <v>102</v>
      </c>
    </row>
    <row r="5" spans="1:8" x14ac:dyDescent="0.25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1:8" ht="26.4" x14ac:dyDescent="0.25">
      <c r="B6" s="40" t="s">
        <v>103</v>
      </c>
      <c r="C6" s="13" t="s">
        <v>1</v>
      </c>
      <c r="D6" s="14" t="s">
        <v>157</v>
      </c>
      <c r="E6" s="12" t="s">
        <v>2</v>
      </c>
      <c r="F6" s="14">
        <v>4765288.3</v>
      </c>
      <c r="G6" s="12" t="s">
        <v>2</v>
      </c>
    </row>
    <row r="7" spans="1:8" ht="26.4" x14ac:dyDescent="0.25">
      <c r="B7" s="40" t="s">
        <v>104</v>
      </c>
      <c r="C7" s="13" t="s">
        <v>3</v>
      </c>
      <c r="D7" s="12" t="s">
        <v>2</v>
      </c>
      <c r="E7" s="14"/>
      <c r="F7" s="12" t="s">
        <v>2</v>
      </c>
      <c r="G7" s="14"/>
    </row>
    <row r="8" spans="1:8" ht="26.4" x14ac:dyDescent="0.25">
      <c r="B8" s="40" t="s">
        <v>105</v>
      </c>
      <c r="C8" s="13" t="s">
        <v>4</v>
      </c>
      <c r="D8" s="15" t="s">
        <v>157</v>
      </c>
      <c r="E8" s="15" t="s">
        <v>158</v>
      </c>
      <c r="F8" s="15">
        <f>F6</f>
        <v>4765288.3</v>
      </c>
      <c r="G8" s="15" t="s">
        <v>158</v>
      </c>
    </row>
    <row r="9" spans="1:8" ht="26.4" x14ac:dyDescent="0.25">
      <c r="B9" s="40" t="s">
        <v>106</v>
      </c>
      <c r="C9" s="13" t="s">
        <v>5</v>
      </c>
      <c r="D9" s="12" t="s">
        <v>2</v>
      </c>
      <c r="E9" s="15" t="s">
        <v>159</v>
      </c>
      <c r="F9" s="12" t="s">
        <v>2</v>
      </c>
      <c r="G9" s="15">
        <f>G11</f>
        <v>2021919.6</v>
      </c>
    </row>
    <row r="10" spans="1:8" x14ac:dyDescent="0.25">
      <c r="B10" s="40" t="s">
        <v>60</v>
      </c>
      <c r="C10" s="4" t="s">
        <v>6</v>
      </c>
      <c r="D10" s="11" t="s">
        <v>2</v>
      </c>
      <c r="E10" s="5"/>
      <c r="F10" s="11" t="s">
        <v>2</v>
      </c>
      <c r="G10" s="5"/>
    </row>
    <row r="11" spans="1:8" x14ac:dyDescent="0.25">
      <c r="B11" s="40" t="s">
        <v>61</v>
      </c>
      <c r="C11" s="4" t="s">
        <v>7</v>
      </c>
      <c r="D11" s="11" t="s">
        <v>2</v>
      </c>
      <c r="E11" s="5" t="s">
        <v>159</v>
      </c>
      <c r="F11" s="11" t="s">
        <v>2</v>
      </c>
      <c r="G11" s="5">
        <v>2021919.6</v>
      </c>
    </row>
    <row r="12" spans="1:8" x14ac:dyDescent="0.25">
      <c r="B12" s="40" t="s">
        <v>62</v>
      </c>
      <c r="C12" s="4" t="s">
        <v>8</v>
      </c>
      <c r="D12" s="11" t="s">
        <v>2</v>
      </c>
      <c r="E12" s="5"/>
      <c r="F12" s="11" t="s">
        <v>2</v>
      </c>
      <c r="G12" s="5"/>
    </row>
    <row r="13" spans="1:8" ht="26.4" x14ac:dyDescent="0.25">
      <c r="B13" s="40" t="s">
        <v>118</v>
      </c>
      <c r="C13" s="13" t="s">
        <v>9</v>
      </c>
      <c r="D13" s="12" t="s">
        <v>2</v>
      </c>
      <c r="E13" s="14"/>
      <c r="F13" s="12" t="s">
        <v>2</v>
      </c>
      <c r="G13" s="14"/>
    </row>
    <row r="14" spans="1:8" x14ac:dyDescent="0.25">
      <c r="B14" s="40" t="s">
        <v>63</v>
      </c>
      <c r="C14" s="4" t="s">
        <v>10</v>
      </c>
      <c r="D14" s="5"/>
      <c r="E14" s="11" t="s">
        <v>2</v>
      </c>
      <c r="F14" s="5">
        <v>18795</v>
      </c>
      <c r="G14" s="11" t="s">
        <v>2</v>
      </c>
    </row>
    <row r="15" spans="1:8" ht="26.4" x14ac:dyDescent="0.25">
      <c r="B15" s="40" t="s">
        <v>107</v>
      </c>
      <c r="C15" s="13" t="s">
        <v>11</v>
      </c>
      <c r="D15" s="15" t="s">
        <v>160</v>
      </c>
      <c r="E15" s="15" t="s">
        <v>158</v>
      </c>
      <c r="F15" s="15">
        <f>F8-G9+F14</f>
        <v>2762163.6999999997</v>
      </c>
      <c r="G15" s="15">
        <v>0</v>
      </c>
    </row>
    <row r="16" spans="1:8" ht="26.4" x14ac:dyDescent="0.25">
      <c r="B16" s="40" t="s">
        <v>108</v>
      </c>
      <c r="C16" s="13" t="s">
        <v>12</v>
      </c>
      <c r="D16" s="15" t="s">
        <v>161</v>
      </c>
      <c r="E16" s="12" t="s">
        <v>2</v>
      </c>
      <c r="F16" s="15">
        <f>F17+F18+F19+F20+F21</f>
        <v>0</v>
      </c>
      <c r="G16" s="12" t="s">
        <v>2</v>
      </c>
    </row>
    <row r="17" spans="2:7" x14ac:dyDescent="0.25">
      <c r="B17" s="40" t="s">
        <v>64</v>
      </c>
      <c r="C17" s="4" t="s">
        <v>13</v>
      </c>
      <c r="D17" s="5"/>
      <c r="E17" s="11" t="s">
        <v>2</v>
      </c>
      <c r="F17" s="5"/>
      <c r="G17" s="11" t="s">
        <v>2</v>
      </c>
    </row>
    <row r="18" spans="2:7" x14ac:dyDescent="0.25">
      <c r="B18" s="40" t="s">
        <v>65</v>
      </c>
      <c r="C18" s="6" t="s">
        <v>14</v>
      </c>
      <c r="D18" s="5"/>
      <c r="E18" s="11" t="s">
        <v>2</v>
      </c>
      <c r="F18" s="5"/>
      <c r="G18" s="11" t="s">
        <v>2</v>
      </c>
    </row>
    <row r="19" spans="2:7" x14ac:dyDescent="0.25">
      <c r="B19" s="40" t="s">
        <v>119</v>
      </c>
      <c r="C19" s="6" t="s">
        <v>15</v>
      </c>
      <c r="D19" s="5"/>
      <c r="E19" s="11" t="s">
        <v>2</v>
      </c>
      <c r="F19" s="5"/>
      <c r="G19" s="11" t="s">
        <v>2</v>
      </c>
    </row>
    <row r="20" spans="2:7" x14ac:dyDescent="0.25">
      <c r="B20" s="40" t="s">
        <v>66</v>
      </c>
      <c r="C20" s="6" t="s">
        <v>16</v>
      </c>
      <c r="D20" s="5"/>
      <c r="E20" s="11" t="s">
        <v>2</v>
      </c>
      <c r="F20" s="5"/>
      <c r="G20" s="11" t="s">
        <v>2</v>
      </c>
    </row>
    <row r="21" spans="2:7" x14ac:dyDescent="0.25">
      <c r="B21" s="40" t="s">
        <v>67</v>
      </c>
      <c r="C21" s="6" t="s">
        <v>17</v>
      </c>
      <c r="D21" s="5" t="s">
        <v>161</v>
      </c>
      <c r="E21" s="11" t="s">
        <v>2</v>
      </c>
      <c r="F21" s="5">
        <v>0</v>
      </c>
      <c r="G21" s="11" t="s">
        <v>2</v>
      </c>
    </row>
    <row r="22" spans="2:7" ht="26.4" x14ac:dyDescent="0.25">
      <c r="B22" s="40" t="s">
        <v>109</v>
      </c>
      <c r="C22" s="13" t="s">
        <v>18</v>
      </c>
      <c r="D22" s="12" t="s">
        <v>2</v>
      </c>
      <c r="E22" s="15">
        <v>0</v>
      </c>
      <c r="F22" s="12" t="s">
        <v>2</v>
      </c>
      <c r="G22" s="15">
        <v>0</v>
      </c>
    </row>
    <row r="23" spans="2:7" x14ac:dyDescent="0.25">
      <c r="B23" s="40" t="s">
        <v>68</v>
      </c>
      <c r="C23" s="4" t="s">
        <v>19</v>
      </c>
      <c r="D23" s="11"/>
      <c r="E23" s="5"/>
      <c r="F23" s="11"/>
      <c r="G23" s="5"/>
    </row>
    <row r="24" spans="2:7" x14ac:dyDescent="0.25">
      <c r="B24" s="40" t="s">
        <v>120</v>
      </c>
      <c r="C24" s="13" t="s">
        <v>20</v>
      </c>
      <c r="D24" s="12" t="s">
        <v>2</v>
      </c>
      <c r="E24" s="14"/>
      <c r="F24" s="12" t="s">
        <v>2</v>
      </c>
      <c r="G24" s="14"/>
    </row>
    <row r="25" spans="2:7" x14ac:dyDescent="0.25">
      <c r="B25" s="40" t="s">
        <v>69</v>
      </c>
      <c r="C25" s="4" t="s">
        <v>21</v>
      </c>
      <c r="D25" s="11" t="s">
        <v>2</v>
      </c>
      <c r="E25" s="5"/>
      <c r="F25" s="11" t="s">
        <v>2</v>
      </c>
      <c r="G25" s="5"/>
    </row>
    <row r="26" spans="2:7" x14ac:dyDescent="0.25">
      <c r="B26" s="40" t="s">
        <v>70</v>
      </c>
      <c r="C26" s="4" t="s">
        <v>22</v>
      </c>
      <c r="D26" s="11" t="s">
        <v>2</v>
      </c>
      <c r="E26" s="5"/>
      <c r="F26" s="11" t="s">
        <v>2</v>
      </c>
      <c r="G26" s="5"/>
    </row>
    <row r="27" spans="2:7" ht="26.4" x14ac:dyDescent="0.25">
      <c r="B27" s="40" t="s">
        <v>110</v>
      </c>
      <c r="C27" s="13" t="s">
        <v>23</v>
      </c>
      <c r="D27" s="15" t="s">
        <v>162</v>
      </c>
      <c r="E27" s="15" t="s">
        <v>158</v>
      </c>
      <c r="F27" s="15">
        <f>F15</f>
        <v>2762163.6999999997</v>
      </c>
      <c r="G27" s="15" t="s">
        <v>158</v>
      </c>
    </row>
    <row r="28" spans="2:7" x14ac:dyDescent="0.25">
      <c r="B28" s="40" t="s">
        <v>71</v>
      </c>
      <c r="C28" s="4" t="s">
        <v>24</v>
      </c>
      <c r="D28" s="5"/>
      <c r="E28" s="5"/>
      <c r="F28" s="5"/>
      <c r="G28" s="5"/>
    </row>
    <row r="29" spans="2:7" ht="26.4" x14ac:dyDescent="0.25">
      <c r="B29" s="40" t="s">
        <v>121</v>
      </c>
      <c r="C29" s="13" t="s">
        <v>25</v>
      </c>
      <c r="D29" s="15" t="s">
        <v>162</v>
      </c>
      <c r="E29" s="15" t="s">
        <v>158</v>
      </c>
      <c r="F29" s="15">
        <f>F27</f>
        <v>2762163.6999999997</v>
      </c>
      <c r="G29" s="15" t="s">
        <v>158</v>
      </c>
    </row>
    <row r="30" spans="2:7" x14ac:dyDescent="0.25">
      <c r="B30" s="40" t="s">
        <v>122</v>
      </c>
      <c r="C30" s="4" t="s">
        <v>26</v>
      </c>
      <c r="D30" s="11" t="s">
        <v>2</v>
      </c>
      <c r="E30" s="5"/>
      <c r="F30" s="11" t="s">
        <v>2</v>
      </c>
      <c r="G30" s="5"/>
    </row>
    <row r="31" spans="2:7" x14ac:dyDescent="0.25">
      <c r="B31" s="40" t="s">
        <v>123</v>
      </c>
      <c r="C31" s="4" t="s">
        <v>27</v>
      </c>
      <c r="D31" s="11" t="s">
        <v>2</v>
      </c>
      <c r="E31" s="5" t="s">
        <v>163</v>
      </c>
      <c r="F31" s="11" t="s">
        <v>2</v>
      </c>
      <c r="G31" s="5">
        <v>2468587</v>
      </c>
    </row>
    <row r="32" spans="2:7" ht="26.4" x14ac:dyDescent="0.25">
      <c r="B32" s="41" t="s">
        <v>111</v>
      </c>
      <c r="C32" s="7" t="s">
        <v>28</v>
      </c>
      <c r="D32" s="21" t="s">
        <v>165</v>
      </c>
      <c r="E32" s="21" t="s">
        <v>158</v>
      </c>
      <c r="F32" s="21">
        <f>F29-G31</f>
        <v>293576.69999999972</v>
      </c>
      <c r="G32" s="21" t="s">
        <v>158</v>
      </c>
    </row>
    <row r="33" spans="3:3" x14ac:dyDescent="0.25">
      <c r="C33" s="6"/>
    </row>
  </sheetData>
  <mergeCells count="5">
    <mergeCell ref="B2:G2"/>
    <mergeCell ref="C3:C4"/>
    <mergeCell ref="B3:B4"/>
    <mergeCell ref="D3:E3"/>
    <mergeCell ref="F3:G3"/>
  </mergeCells>
  <phoneticPr fontId="4" type="noConversion"/>
  <pageMargins left="0.75" right="0.75" top="1" bottom="1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20" zoomScaleNormal="100" workbookViewId="0">
      <selection activeCell="C27" sqref="C27:H43"/>
    </sheetView>
  </sheetViews>
  <sheetFormatPr defaultRowHeight="13.8" x14ac:dyDescent="0.25"/>
  <cols>
    <col min="1" max="1" width="4.88671875" style="55" customWidth="1"/>
    <col min="2" max="2" width="25.109375" style="55" customWidth="1"/>
    <col min="3" max="3" width="13.5546875" style="57" customWidth="1"/>
    <col min="4" max="4" width="13.44140625" style="57" customWidth="1"/>
    <col min="5" max="5" width="13.88671875" style="57" customWidth="1"/>
    <col min="6" max="6" width="15.6640625" style="57" customWidth="1"/>
    <col min="7" max="7" width="15.33203125" style="57" customWidth="1"/>
    <col min="8" max="8" width="14.109375" style="57" customWidth="1"/>
    <col min="9" max="9" width="6.88671875" style="55" customWidth="1"/>
    <col min="10" max="10" width="2.6640625" style="55" customWidth="1"/>
    <col min="11" max="240" width="9.109375" style="55"/>
    <col min="241" max="241" width="4.88671875" style="55" customWidth="1"/>
    <col min="242" max="242" width="25.109375" style="55" customWidth="1"/>
    <col min="243" max="243" width="13.5546875" style="55" customWidth="1"/>
    <col min="244" max="244" width="13.44140625" style="55" customWidth="1"/>
    <col min="245" max="245" width="13.88671875" style="55" customWidth="1"/>
    <col min="246" max="246" width="15.6640625" style="55" customWidth="1"/>
    <col min="247" max="247" width="15.33203125" style="55" customWidth="1"/>
    <col min="248" max="248" width="14.109375" style="55" customWidth="1"/>
    <col min="249" max="249" width="6.88671875" style="55" customWidth="1"/>
    <col min="250" max="250" width="2.6640625" style="55" customWidth="1"/>
    <col min="251" max="251" width="17.109375" style="55" customWidth="1"/>
    <col min="252" max="253" width="9.6640625" style="55" customWidth="1"/>
    <col min="254" max="254" width="9.44140625" style="55" customWidth="1"/>
    <col min="255" max="255" width="9.33203125" style="55" customWidth="1"/>
    <col min="256" max="257" width="9.6640625" style="55" customWidth="1"/>
    <col min="258" max="259" width="9.33203125" style="55" customWidth="1"/>
    <col min="260" max="263" width="9.88671875" style="55" customWidth="1"/>
    <col min="264" max="264" width="12.44140625" style="55" customWidth="1"/>
    <col min="265" max="265" width="12.5546875" style="55" bestFit="1" customWidth="1"/>
    <col min="266" max="266" width="12.33203125" style="55" customWidth="1"/>
    <col min="267" max="496" width="9.109375" style="55"/>
    <col min="497" max="497" width="4.88671875" style="55" customWidth="1"/>
    <col min="498" max="498" width="25.109375" style="55" customWidth="1"/>
    <col min="499" max="499" width="13.5546875" style="55" customWidth="1"/>
    <col min="500" max="500" width="13.44140625" style="55" customWidth="1"/>
    <col min="501" max="501" width="13.88671875" style="55" customWidth="1"/>
    <col min="502" max="502" width="15.6640625" style="55" customWidth="1"/>
    <col min="503" max="503" width="15.33203125" style="55" customWidth="1"/>
    <col min="504" max="504" width="14.109375" style="55" customWidth="1"/>
    <col min="505" max="505" width="6.88671875" style="55" customWidth="1"/>
    <col min="506" max="506" width="2.6640625" style="55" customWidth="1"/>
    <col min="507" max="507" width="17.109375" style="55" customWidth="1"/>
    <col min="508" max="509" width="9.6640625" style="55" customWidth="1"/>
    <col min="510" max="510" width="9.44140625" style="55" customWidth="1"/>
    <col min="511" max="511" width="9.33203125" style="55" customWidth="1"/>
    <col min="512" max="513" width="9.6640625" style="55" customWidth="1"/>
    <col min="514" max="515" width="9.33203125" style="55" customWidth="1"/>
    <col min="516" max="519" width="9.88671875" style="55" customWidth="1"/>
    <col min="520" max="520" width="12.44140625" style="55" customWidth="1"/>
    <col min="521" max="521" width="12.5546875" style="55" bestFit="1" customWidth="1"/>
    <col min="522" max="522" width="12.33203125" style="55" customWidth="1"/>
    <col min="523" max="752" width="9.109375" style="55"/>
    <col min="753" max="753" width="4.88671875" style="55" customWidth="1"/>
    <col min="754" max="754" width="25.109375" style="55" customWidth="1"/>
    <col min="755" max="755" width="13.5546875" style="55" customWidth="1"/>
    <col min="756" max="756" width="13.44140625" style="55" customWidth="1"/>
    <col min="757" max="757" width="13.88671875" style="55" customWidth="1"/>
    <col min="758" max="758" width="15.6640625" style="55" customWidth="1"/>
    <col min="759" max="759" width="15.33203125" style="55" customWidth="1"/>
    <col min="760" max="760" width="14.109375" style="55" customWidth="1"/>
    <col min="761" max="761" width="6.88671875" style="55" customWidth="1"/>
    <col min="762" max="762" width="2.6640625" style="55" customWidth="1"/>
    <col min="763" max="763" width="17.109375" style="55" customWidth="1"/>
    <col min="764" max="765" width="9.6640625" style="55" customWidth="1"/>
    <col min="766" max="766" width="9.44140625" style="55" customWidth="1"/>
    <col min="767" max="767" width="9.33203125" style="55" customWidth="1"/>
    <col min="768" max="769" width="9.6640625" style="55" customWidth="1"/>
    <col min="770" max="771" width="9.33203125" style="55" customWidth="1"/>
    <col min="772" max="775" width="9.88671875" style="55" customWidth="1"/>
    <col min="776" max="776" width="12.44140625" style="55" customWidth="1"/>
    <col min="777" max="777" width="12.5546875" style="55" bestFit="1" customWidth="1"/>
    <col min="778" max="778" width="12.33203125" style="55" customWidth="1"/>
    <col min="779" max="1008" width="9.109375" style="55"/>
    <col min="1009" max="1009" width="4.88671875" style="55" customWidth="1"/>
    <col min="1010" max="1010" width="25.109375" style="55" customWidth="1"/>
    <col min="1011" max="1011" width="13.5546875" style="55" customWidth="1"/>
    <col min="1012" max="1012" width="13.44140625" style="55" customWidth="1"/>
    <col min="1013" max="1013" width="13.88671875" style="55" customWidth="1"/>
    <col min="1014" max="1014" width="15.6640625" style="55" customWidth="1"/>
    <col min="1015" max="1015" width="15.33203125" style="55" customWidth="1"/>
    <col min="1016" max="1016" width="14.109375" style="55" customWidth="1"/>
    <col min="1017" max="1017" width="6.88671875" style="55" customWidth="1"/>
    <col min="1018" max="1018" width="2.6640625" style="55" customWidth="1"/>
    <col min="1019" max="1019" width="17.109375" style="55" customWidth="1"/>
    <col min="1020" max="1021" width="9.6640625" style="55" customWidth="1"/>
    <col min="1022" max="1022" width="9.44140625" style="55" customWidth="1"/>
    <col min="1023" max="1023" width="9.33203125" style="55" customWidth="1"/>
    <col min="1024" max="1025" width="9.6640625" style="55" customWidth="1"/>
    <col min="1026" max="1027" width="9.33203125" style="55" customWidth="1"/>
    <col min="1028" max="1031" width="9.88671875" style="55" customWidth="1"/>
    <col min="1032" max="1032" width="12.44140625" style="55" customWidth="1"/>
    <col min="1033" max="1033" width="12.5546875" style="55" bestFit="1" customWidth="1"/>
    <col min="1034" max="1034" width="12.33203125" style="55" customWidth="1"/>
    <col min="1035" max="1264" width="9.109375" style="55"/>
    <col min="1265" max="1265" width="4.88671875" style="55" customWidth="1"/>
    <col min="1266" max="1266" width="25.109375" style="55" customWidth="1"/>
    <col min="1267" max="1267" width="13.5546875" style="55" customWidth="1"/>
    <col min="1268" max="1268" width="13.44140625" style="55" customWidth="1"/>
    <col min="1269" max="1269" width="13.88671875" style="55" customWidth="1"/>
    <col min="1270" max="1270" width="15.6640625" style="55" customWidth="1"/>
    <col min="1271" max="1271" width="15.33203125" style="55" customWidth="1"/>
    <col min="1272" max="1272" width="14.109375" style="55" customWidth="1"/>
    <col min="1273" max="1273" width="6.88671875" style="55" customWidth="1"/>
    <col min="1274" max="1274" width="2.6640625" style="55" customWidth="1"/>
    <col min="1275" max="1275" width="17.109375" style="55" customWidth="1"/>
    <col min="1276" max="1277" width="9.6640625" style="55" customWidth="1"/>
    <col min="1278" max="1278" width="9.44140625" style="55" customWidth="1"/>
    <col min="1279" max="1279" width="9.33203125" style="55" customWidth="1"/>
    <col min="1280" max="1281" width="9.6640625" style="55" customWidth="1"/>
    <col min="1282" max="1283" width="9.33203125" style="55" customWidth="1"/>
    <col min="1284" max="1287" width="9.88671875" style="55" customWidth="1"/>
    <col min="1288" max="1288" width="12.44140625" style="55" customWidth="1"/>
    <col min="1289" max="1289" width="12.5546875" style="55" bestFit="1" customWidth="1"/>
    <col min="1290" max="1290" width="12.33203125" style="55" customWidth="1"/>
    <col min="1291" max="1520" width="9.109375" style="55"/>
    <col min="1521" max="1521" width="4.88671875" style="55" customWidth="1"/>
    <col min="1522" max="1522" width="25.109375" style="55" customWidth="1"/>
    <col min="1523" max="1523" width="13.5546875" style="55" customWidth="1"/>
    <col min="1524" max="1524" width="13.44140625" style="55" customWidth="1"/>
    <col min="1525" max="1525" width="13.88671875" style="55" customWidth="1"/>
    <col min="1526" max="1526" width="15.6640625" style="55" customWidth="1"/>
    <col min="1527" max="1527" width="15.33203125" style="55" customWidth="1"/>
    <col min="1528" max="1528" width="14.109375" style="55" customWidth="1"/>
    <col min="1529" max="1529" width="6.88671875" style="55" customWidth="1"/>
    <col min="1530" max="1530" width="2.6640625" style="55" customWidth="1"/>
    <col min="1531" max="1531" width="17.109375" style="55" customWidth="1"/>
    <col min="1532" max="1533" width="9.6640625" style="55" customWidth="1"/>
    <col min="1534" max="1534" width="9.44140625" style="55" customWidth="1"/>
    <col min="1535" max="1535" width="9.33203125" style="55" customWidth="1"/>
    <col min="1536" max="1537" width="9.6640625" style="55" customWidth="1"/>
    <col min="1538" max="1539" width="9.33203125" style="55" customWidth="1"/>
    <col min="1540" max="1543" width="9.88671875" style="55" customWidth="1"/>
    <col min="1544" max="1544" width="12.44140625" style="55" customWidth="1"/>
    <col min="1545" max="1545" width="12.5546875" style="55" bestFit="1" customWidth="1"/>
    <col min="1546" max="1546" width="12.33203125" style="55" customWidth="1"/>
    <col min="1547" max="1776" width="9.109375" style="55"/>
    <col min="1777" max="1777" width="4.88671875" style="55" customWidth="1"/>
    <col min="1778" max="1778" width="25.109375" style="55" customWidth="1"/>
    <col min="1779" max="1779" width="13.5546875" style="55" customWidth="1"/>
    <col min="1780" max="1780" width="13.44140625" style="55" customWidth="1"/>
    <col min="1781" max="1781" width="13.88671875" style="55" customWidth="1"/>
    <col min="1782" max="1782" width="15.6640625" style="55" customWidth="1"/>
    <col min="1783" max="1783" width="15.33203125" style="55" customWidth="1"/>
    <col min="1784" max="1784" width="14.109375" style="55" customWidth="1"/>
    <col min="1785" max="1785" width="6.88671875" style="55" customWidth="1"/>
    <col min="1786" max="1786" width="2.6640625" style="55" customWidth="1"/>
    <col min="1787" max="1787" width="17.109375" style="55" customWidth="1"/>
    <col min="1788" max="1789" width="9.6640625" style="55" customWidth="1"/>
    <col min="1790" max="1790" width="9.44140625" style="55" customWidth="1"/>
    <col min="1791" max="1791" width="9.33203125" style="55" customWidth="1"/>
    <col min="1792" max="1793" width="9.6640625" style="55" customWidth="1"/>
    <col min="1794" max="1795" width="9.33203125" style="55" customWidth="1"/>
    <col min="1796" max="1799" width="9.88671875" style="55" customWidth="1"/>
    <col min="1800" max="1800" width="12.44140625" style="55" customWidth="1"/>
    <col min="1801" max="1801" width="12.5546875" style="55" bestFit="1" customWidth="1"/>
    <col min="1802" max="1802" width="12.33203125" style="55" customWidth="1"/>
    <col min="1803" max="2032" width="9.109375" style="55"/>
    <col min="2033" max="2033" width="4.88671875" style="55" customWidth="1"/>
    <col min="2034" max="2034" width="25.109375" style="55" customWidth="1"/>
    <col min="2035" max="2035" width="13.5546875" style="55" customWidth="1"/>
    <col min="2036" max="2036" width="13.44140625" style="55" customWidth="1"/>
    <col min="2037" max="2037" width="13.88671875" style="55" customWidth="1"/>
    <col min="2038" max="2038" width="15.6640625" style="55" customWidth="1"/>
    <col min="2039" max="2039" width="15.33203125" style="55" customWidth="1"/>
    <col min="2040" max="2040" width="14.109375" style="55" customWidth="1"/>
    <col min="2041" max="2041" width="6.88671875" style="55" customWidth="1"/>
    <col min="2042" max="2042" width="2.6640625" style="55" customWidth="1"/>
    <col min="2043" max="2043" width="17.109375" style="55" customWidth="1"/>
    <col min="2044" max="2045" width="9.6640625" style="55" customWidth="1"/>
    <col min="2046" max="2046" width="9.44140625" style="55" customWidth="1"/>
    <col min="2047" max="2047" width="9.33203125" style="55" customWidth="1"/>
    <col min="2048" max="2049" width="9.6640625" style="55" customWidth="1"/>
    <col min="2050" max="2051" width="9.33203125" style="55" customWidth="1"/>
    <col min="2052" max="2055" width="9.88671875" style="55" customWidth="1"/>
    <col min="2056" max="2056" width="12.44140625" style="55" customWidth="1"/>
    <col min="2057" max="2057" width="12.5546875" style="55" bestFit="1" customWidth="1"/>
    <col min="2058" max="2058" width="12.33203125" style="55" customWidth="1"/>
    <col min="2059" max="2288" width="9.109375" style="55"/>
    <col min="2289" max="2289" width="4.88671875" style="55" customWidth="1"/>
    <col min="2290" max="2290" width="25.109375" style="55" customWidth="1"/>
    <col min="2291" max="2291" width="13.5546875" style="55" customWidth="1"/>
    <col min="2292" max="2292" width="13.44140625" style="55" customWidth="1"/>
    <col min="2293" max="2293" width="13.88671875" style="55" customWidth="1"/>
    <col min="2294" max="2294" width="15.6640625" style="55" customWidth="1"/>
    <col min="2295" max="2295" width="15.33203125" style="55" customWidth="1"/>
    <col min="2296" max="2296" width="14.109375" style="55" customWidth="1"/>
    <col min="2297" max="2297" width="6.88671875" style="55" customWidth="1"/>
    <col min="2298" max="2298" width="2.6640625" style="55" customWidth="1"/>
    <col min="2299" max="2299" width="17.109375" style="55" customWidth="1"/>
    <col min="2300" max="2301" width="9.6640625" style="55" customWidth="1"/>
    <col min="2302" max="2302" width="9.44140625" style="55" customWidth="1"/>
    <col min="2303" max="2303" width="9.33203125" style="55" customWidth="1"/>
    <col min="2304" max="2305" width="9.6640625" style="55" customWidth="1"/>
    <col min="2306" max="2307" width="9.33203125" style="55" customWidth="1"/>
    <col min="2308" max="2311" width="9.88671875" style="55" customWidth="1"/>
    <col min="2312" max="2312" width="12.44140625" style="55" customWidth="1"/>
    <col min="2313" max="2313" width="12.5546875" style="55" bestFit="1" customWidth="1"/>
    <col min="2314" max="2314" width="12.33203125" style="55" customWidth="1"/>
    <col min="2315" max="2544" width="9.109375" style="55"/>
    <col min="2545" max="2545" width="4.88671875" style="55" customWidth="1"/>
    <col min="2546" max="2546" width="25.109375" style="55" customWidth="1"/>
    <col min="2547" max="2547" width="13.5546875" style="55" customWidth="1"/>
    <col min="2548" max="2548" width="13.44140625" style="55" customWidth="1"/>
    <col min="2549" max="2549" width="13.88671875" style="55" customWidth="1"/>
    <col min="2550" max="2550" width="15.6640625" style="55" customWidth="1"/>
    <col min="2551" max="2551" width="15.33203125" style="55" customWidth="1"/>
    <col min="2552" max="2552" width="14.109375" style="55" customWidth="1"/>
    <col min="2553" max="2553" width="6.88671875" style="55" customWidth="1"/>
    <col min="2554" max="2554" width="2.6640625" style="55" customWidth="1"/>
    <col min="2555" max="2555" width="17.109375" style="55" customWidth="1"/>
    <col min="2556" max="2557" width="9.6640625" style="55" customWidth="1"/>
    <col min="2558" max="2558" width="9.44140625" style="55" customWidth="1"/>
    <col min="2559" max="2559" width="9.33203125" style="55" customWidth="1"/>
    <col min="2560" max="2561" width="9.6640625" style="55" customWidth="1"/>
    <col min="2562" max="2563" width="9.33203125" style="55" customWidth="1"/>
    <col min="2564" max="2567" width="9.88671875" style="55" customWidth="1"/>
    <col min="2568" max="2568" width="12.44140625" style="55" customWidth="1"/>
    <col min="2569" max="2569" width="12.5546875" style="55" bestFit="1" customWidth="1"/>
    <col min="2570" max="2570" width="12.33203125" style="55" customWidth="1"/>
    <col min="2571" max="2800" width="9.109375" style="55"/>
    <col min="2801" max="2801" width="4.88671875" style="55" customWidth="1"/>
    <col min="2802" max="2802" width="25.109375" style="55" customWidth="1"/>
    <col min="2803" max="2803" width="13.5546875" style="55" customWidth="1"/>
    <col min="2804" max="2804" width="13.44140625" style="55" customWidth="1"/>
    <col min="2805" max="2805" width="13.88671875" style="55" customWidth="1"/>
    <col min="2806" max="2806" width="15.6640625" style="55" customWidth="1"/>
    <col min="2807" max="2807" width="15.33203125" style="55" customWidth="1"/>
    <col min="2808" max="2808" width="14.109375" style="55" customWidth="1"/>
    <col min="2809" max="2809" width="6.88671875" style="55" customWidth="1"/>
    <col min="2810" max="2810" width="2.6640625" style="55" customWidth="1"/>
    <col min="2811" max="2811" width="17.109375" style="55" customWidth="1"/>
    <col min="2812" max="2813" width="9.6640625" style="55" customWidth="1"/>
    <col min="2814" max="2814" width="9.44140625" style="55" customWidth="1"/>
    <col min="2815" max="2815" width="9.33203125" style="55" customWidth="1"/>
    <col min="2816" max="2817" width="9.6640625" style="55" customWidth="1"/>
    <col min="2818" max="2819" width="9.33203125" style="55" customWidth="1"/>
    <col min="2820" max="2823" width="9.88671875" style="55" customWidth="1"/>
    <col min="2824" max="2824" width="12.44140625" style="55" customWidth="1"/>
    <col min="2825" max="2825" width="12.5546875" style="55" bestFit="1" customWidth="1"/>
    <col min="2826" max="2826" width="12.33203125" style="55" customWidth="1"/>
    <col min="2827" max="3056" width="9.109375" style="55"/>
    <col min="3057" max="3057" width="4.88671875" style="55" customWidth="1"/>
    <col min="3058" max="3058" width="25.109375" style="55" customWidth="1"/>
    <col min="3059" max="3059" width="13.5546875" style="55" customWidth="1"/>
    <col min="3060" max="3060" width="13.44140625" style="55" customWidth="1"/>
    <col min="3061" max="3061" width="13.88671875" style="55" customWidth="1"/>
    <col min="3062" max="3062" width="15.6640625" style="55" customWidth="1"/>
    <col min="3063" max="3063" width="15.33203125" style="55" customWidth="1"/>
    <col min="3064" max="3064" width="14.109375" style="55" customWidth="1"/>
    <col min="3065" max="3065" width="6.88671875" style="55" customWidth="1"/>
    <col min="3066" max="3066" width="2.6640625" style="55" customWidth="1"/>
    <col min="3067" max="3067" width="17.109375" style="55" customWidth="1"/>
    <col min="3068" max="3069" width="9.6640625" style="55" customWidth="1"/>
    <col min="3070" max="3070" width="9.44140625" style="55" customWidth="1"/>
    <col min="3071" max="3071" width="9.33203125" style="55" customWidth="1"/>
    <col min="3072" max="3073" width="9.6640625" style="55" customWidth="1"/>
    <col min="3074" max="3075" width="9.33203125" style="55" customWidth="1"/>
    <col min="3076" max="3079" width="9.88671875" style="55" customWidth="1"/>
    <col min="3080" max="3080" width="12.44140625" style="55" customWidth="1"/>
    <col min="3081" max="3081" width="12.5546875" style="55" bestFit="1" customWidth="1"/>
    <col min="3082" max="3082" width="12.33203125" style="55" customWidth="1"/>
    <col min="3083" max="3312" width="9.109375" style="55"/>
    <col min="3313" max="3313" width="4.88671875" style="55" customWidth="1"/>
    <col min="3314" max="3314" width="25.109375" style="55" customWidth="1"/>
    <col min="3315" max="3315" width="13.5546875" style="55" customWidth="1"/>
    <col min="3316" max="3316" width="13.44140625" style="55" customWidth="1"/>
    <col min="3317" max="3317" width="13.88671875" style="55" customWidth="1"/>
    <col min="3318" max="3318" width="15.6640625" style="55" customWidth="1"/>
    <col min="3319" max="3319" width="15.33203125" style="55" customWidth="1"/>
    <col min="3320" max="3320" width="14.109375" style="55" customWidth="1"/>
    <col min="3321" max="3321" width="6.88671875" style="55" customWidth="1"/>
    <col min="3322" max="3322" width="2.6640625" style="55" customWidth="1"/>
    <col min="3323" max="3323" width="17.109375" style="55" customWidth="1"/>
    <col min="3324" max="3325" width="9.6640625" style="55" customWidth="1"/>
    <col min="3326" max="3326" width="9.44140625" style="55" customWidth="1"/>
    <col min="3327" max="3327" width="9.33203125" style="55" customWidth="1"/>
    <col min="3328" max="3329" width="9.6640625" style="55" customWidth="1"/>
    <col min="3330" max="3331" width="9.33203125" style="55" customWidth="1"/>
    <col min="3332" max="3335" width="9.88671875" style="55" customWidth="1"/>
    <col min="3336" max="3336" width="12.44140625" style="55" customWidth="1"/>
    <col min="3337" max="3337" width="12.5546875" style="55" bestFit="1" customWidth="1"/>
    <col min="3338" max="3338" width="12.33203125" style="55" customWidth="1"/>
    <col min="3339" max="3568" width="9.109375" style="55"/>
    <col min="3569" max="3569" width="4.88671875" style="55" customWidth="1"/>
    <col min="3570" max="3570" width="25.109375" style="55" customWidth="1"/>
    <col min="3571" max="3571" width="13.5546875" style="55" customWidth="1"/>
    <col min="3572" max="3572" width="13.44140625" style="55" customWidth="1"/>
    <col min="3573" max="3573" width="13.88671875" style="55" customWidth="1"/>
    <col min="3574" max="3574" width="15.6640625" style="55" customWidth="1"/>
    <col min="3575" max="3575" width="15.33203125" style="55" customWidth="1"/>
    <col min="3576" max="3576" width="14.109375" style="55" customWidth="1"/>
    <col min="3577" max="3577" width="6.88671875" style="55" customWidth="1"/>
    <col min="3578" max="3578" width="2.6640625" style="55" customWidth="1"/>
    <col min="3579" max="3579" width="17.109375" style="55" customWidth="1"/>
    <col min="3580" max="3581" width="9.6640625" style="55" customWidth="1"/>
    <col min="3582" max="3582" width="9.44140625" style="55" customWidth="1"/>
    <col min="3583" max="3583" width="9.33203125" style="55" customWidth="1"/>
    <col min="3584" max="3585" width="9.6640625" style="55" customWidth="1"/>
    <col min="3586" max="3587" width="9.33203125" style="55" customWidth="1"/>
    <col min="3588" max="3591" width="9.88671875" style="55" customWidth="1"/>
    <col min="3592" max="3592" width="12.44140625" style="55" customWidth="1"/>
    <col min="3593" max="3593" width="12.5546875" style="55" bestFit="1" customWidth="1"/>
    <col min="3594" max="3594" width="12.33203125" style="55" customWidth="1"/>
    <col min="3595" max="3824" width="9.109375" style="55"/>
    <col min="3825" max="3825" width="4.88671875" style="55" customWidth="1"/>
    <col min="3826" max="3826" width="25.109375" style="55" customWidth="1"/>
    <col min="3827" max="3827" width="13.5546875" style="55" customWidth="1"/>
    <col min="3828" max="3828" width="13.44140625" style="55" customWidth="1"/>
    <col min="3829" max="3829" width="13.88671875" style="55" customWidth="1"/>
    <col min="3830" max="3830" width="15.6640625" style="55" customWidth="1"/>
    <col min="3831" max="3831" width="15.33203125" style="55" customWidth="1"/>
    <col min="3832" max="3832" width="14.109375" style="55" customWidth="1"/>
    <col min="3833" max="3833" width="6.88671875" style="55" customWidth="1"/>
    <col min="3834" max="3834" width="2.6640625" style="55" customWidth="1"/>
    <col min="3835" max="3835" width="17.109375" style="55" customWidth="1"/>
    <col min="3836" max="3837" width="9.6640625" style="55" customWidth="1"/>
    <col min="3838" max="3838" width="9.44140625" style="55" customWidth="1"/>
    <col min="3839" max="3839" width="9.33203125" style="55" customWidth="1"/>
    <col min="3840" max="3841" width="9.6640625" style="55" customWidth="1"/>
    <col min="3842" max="3843" width="9.33203125" style="55" customWidth="1"/>
    <col min="3844" max="3847" width="9.88671875" style="55" customWidth="1"/>
    <col min="3848" max="3848" width="12.44140625" style="55" customWidth="1"/>
    <col min="3849" max="3849" width="12.5546875" style="55" bestFit="1" customWidth="1"/>
    <col min="3850" max="3850" width="12.33203125" style="55" customWidth="1"/>
    <col min="3851" max="4080" width="9.109375" style="55"/>
    <col min="4081" max="4081" width="4.88671875" style="55" customWidth="1"/>
    <col min="4082" max="4082" width="25.109375" style="55" customWidth="1"/>
    <col min="4083" max="4083" width="13.5546875" style="55" customWidth="1"/>
    <col min="4084" max="4084" width="13.44140625" style="55" customWidth="1"/>
    <col min="4085" max="4085" width="13.88671875" style="55" customWidth="1"/>
    <col min="4086" max="4086" width="15.6640625" style="55" customWidth="1"/>
    <col min="4087" max="4087" width="15.33203125" style="55" customWidth="1"/>
    <col min="4088" max="4088" width="14.109375" style="55" customWidth="1"/>
    <col min="4089" max="4089" width="6.88671875" style="55" customWidth="1"/>
    <col min="4090" max="4090" width="2.6640625" style="55" customWidth="1"/>
    <col min="4091" max="4091" width="17.109375" style="55" customWidth="1"/>
    <col min="4092" max="4093" width="9.6640625" style="55" customWidth="1"/>
    <col min="4094" max="4094" width="9.44140625" style="55" customWidth="1"/>
    <col min="4095" max="4095" width="9.33203125" style="55" customWidth="1"/>
    <col min="4096" max="4097" width="9.6640625" style="55" customWidth="1"/>
    <col min="4098" max="4099" width="9.33203125" style="55" customWidth="1"/>
    <col min="4100" max="4103" width="9.88671875" style="55" customWidth="1"/>
    <col min="4104" max="4104" width="12.44140625" style="55" customWidth="1"/>
    <col min="4105" max="4105" width="12.5546875" style="55" bestFit="1" customWidth="1"/>
    <col min="4106" max="4106" width="12.33203125" style="55" customWidth="1"/>
    <col min="4107" max="4336" width="9.109375" style="55"/>
    <col min="4337" max="4337" width="4.88671875" style="55" customWidth="1"/>
    <col min="4338" max="4338" width="25.109375" style="55" customWidth="1"/>
    <col min="4339" max="4339" width="13.5546875" style="55" customWidth="1"/>
    <col min="4340" max="4340" width="13.44140625" style="55" customWidth="1"/>
    <col min="4341" max="4341" width="13.88671875" style="55" customWidth="1"/>
    <col min="4342" max="4342" width="15.6640625" style="55" customWidth="1"/>
    <col min="4343" max="4343" width="15.33203125" style="55" customWidth="1"/>
    <col min="4344" max="4344" width="14.109375" style="55" customWidth="1"/>
    <col min="4345" max="4345" width="6.88671875" style="55" customWidth="1"/>
    <col min="4346" max="4346" width="2.6640625" style="55" customWidth="1"/>
    <col min="4347" max="4347" width="17.109375" style="55" customWidth="1"/>
    <col min="4348" max="4349" width="9.6640625" style="55" customWidth="1"/>
    <col min="4350" max="4350" width="9.44140625" style="55" customWidth="1"/>
    <col min="4351" max="4351" width="9.33203125" style="55" customWidth="1"/>
    <col min="4352" max="4353" width="9.6640625" style="55" customWidth="1"/>
    <col min="4354" max="4355" width="9.33203125" style="55" customWidth="1"/>
    <col min="4356" max="4359" width="9.88671875" style="55" customWidth="1"/>
    <col min="4360" max="4360" width="12.44140625" style="55" customWidth="1"/>
    <col min="4361" max="4361" width="12.5546875" style="55" bestFit="1" customWidth="1"/>
    <col min="4362" max="4362" width="12.33203125" style="55" customWidth="1"/>
    <col min="4363" max="4592" width="9.109375" style="55"/>
    <col min="4593" max="4593" width="4.88671875" style="55" customWidth="1"/>
    <col min="4594" max="4594" width="25.109375" style="55" customWidth="1"/>
    <col min="4595" max="4595" width="13.5546875" style="55" customWidth="1"/>
    <col min="4596" max="4596" width="13.44140625" style="55" customWidth="1"/>
    <col min="4597" max="4597" width="13.88671875" style="55" customWidth="1"/>
    <col min="4598" max="4598" width="15.6640625" style="55" customWidth="1"/>
    <col min="4599" max="4599" width="15.33203125" style="55" customWidth="1"/>
    <col min="4600" max="4600" width="14.109375" style="55" customWidth="1"/>
    <col min="4601" max="4601" width="6.88671875" style="55" customWidth="1"/>
    <col min="4602" max="4602" width="2.6640625" style="55" customWidth="1"/>
    <col min="4603" max="4603" width="17.109375" style="55" customWidth="1"/>
    <col min="4604" max="4605" width="9.6640625" style="55" customWidth="1"/>
    <col min="4606" max="4606" width="9.44140625" style="55" customWidth="1"/>
    <col min="4607" max="4607" width="9.33203125" style="55" customWidth="1"/>
    <col min="4608" max="4609" width="9.6640625" style="55" customWidth="1"/>
    <col min="4610" max="4611" width="9.33203125" style="55" customWidth="1"/>
    <col min="4612" max="4615" width="9.88671875" style="55" customWidth="1"/>
    <col min="4616" max="4616" width="12.44140625" style="55" customWidth="1"/>
    <col min="4617" max="4617" width="12.5546875" style="55" bestFit="1" customWidth="1"/>
    <col min="4618" max="4618" width="12.33203125" style="55" customWidth="1"/>
    <col min="4619" max="4848" width="9.109375" style="55"/>
    <col min="4849" max="4849" width="4.88671875" style="55" customWidth="1"/>
    <col min="4850" max="4850" width="25.109375" style="55" customWidth="1"/>
    <col min="4851" max="4851" width="13.5546875" style="55" customWidth="1"/>
    <col min="4852" max="4852" width="13.44140625" style="55" customWidth="1"/>
    <col min="4853" max="4853" width="13.88671875" style="55" customWidth="1"/>
    <col min="4854" max="4854" width="15.6640625" style="55" customWidth="1"/>
    <col min="4855" max="4855" width="15.33203125" style="55" customWidth="1"/>
    <col min="4856" max="4856" width="14.109375" style="55" customWidth="1"/>
    <col min="4857" max="4857" width="6.88671875" style="55" customWidth="1"/>
    <col min="4858" max="4858" width="2.6640625" style="55" customWidth="1"/>
    <col min="4859" max="4859" width="17.109375" style="55" customWidth="1"/>
    <col min="4860" max="4861" width="9.6640625" style="55" customWidth="1"/>
    <col min="4862" max="4862" width="9.44140625" style="55" customWidth="1"/>
    <col min="4863" max="4863" width="9.33203125" style="55" customWidth="1"/>
    <col min="4864" max="4865" width="9.6640625" style="55" customWidth="1"/>
    <col min="4866" max="4867" width="9.33203125" style="55" customWidth="1"/>
    <col min="4868" max="4871" width="9.88671875" style="55" customWidth="1"/>
    <col min="4872" max="4872" width="12.44140625" style="55" customWidth="1"/>
    <col min="4873" max="4873" width="12.5546875" style="55" bestFit="1" customWidth="1"/>
    <col min="4874" max="4874" width="12.33203125" style="55" customWidth="1"/>
    <col min="4875" max="5104" width="9.109375" style="55"/>
    <col min="5105" max="5105" width="4.88671875" style="55" customWidth="1"/>
    <col min="5106" max="5106" width="25.109375" style="55" customWidth="1"/>
    <col min="5107" max="5107" width="13.5546875" style="55" customWidth="1"/>
    <col min="5108" max="5108" width="13.44140625" style="55" customWidth="1"/>
    <col min="5109" max="5109" width="13.88671875" style="55" customWidth="1"/>
    <col min="5110" max="5110" width="15.6640625" style="55" customWidth="1"/>
    <col min="5111" max="5111" width="15.33203125" style="55" customWidth="1"/>
    <col min="5112" max="5112" width="14.109375" style="55" customWidth="1"/>
    <col min="5113" max="5113" width="6.88671875" style="55" customWidth="1"/>
    <col min="5114" max="5114" width="2.6640625" style="55" customWidth="1"/>
    <col min="5115" max="5115" width="17.109375" style="55" customWidth="1"/>
    <col min="5116" max="5117" width="9.6640625" style="55" customWidth="1"/>
    <col min="5118" max="5118" width="9.44140625" style="55" customWidth="1"/>
    <col min="5119" max="5119" width="9.33203125" style="55" customWidth="1"/>
    <col min="5120" max="5121" width="9.6640625" style="55" customWidth="1"/>
    <col min="5122" max="5123" width="9.33203125" style="55" customWidth="1"/>
    <col min="5124" max="5127" width="9.88671875" style="55" customWidth="1"/>
    <col min="5128" max="5128" width="12.44140625" style="55" customWidth="1"/>
    <col min="5129" max="5129" width="12.5546875" style="55" bestFit="1" customWidth="1"/>
    <col min="5130" max="5130" width="12.33203125" style="55" customWidth="1"/>
    <col min="5131" max="5360" width="9.109375" style="55"/>
    <col min="5361" max="5361" width="4.88671875" style="55" customWidth="1"/>
    <col min="5362" max="5362" width="25.109375" style="55" customWidth="1"/>
    <col min="5363" max="5363" width="13.5546875" style="55" customWidth="1"/>
    <col min="5364" max="5364" width="13.44140625" style="55" customWidth="1"/>
    <col min="5365" max="5365" width="13.88671875" style="55" customWidth="1"/>
    <col min="5366" max="5366" width="15.6640625" style="55" customWidth="1"/>
    <col min="5367" max="5367" width="15.33203125" style="55" customWidth="1"/>
    <col min="5368" max="5368" width="14.109375" style="55" customWidth="1"/>
    <col min="5369" max="5369" width="6.88671875" style="55" customWidth="1"/>
    <col min="5370" max="5370" width="2.6640625" style="55" customWidth="1"/>
    <col min="5371" max="5371" width="17.109375" style="55" customWidth="1"/>
    <col min="5372" max="5373" width="9.6640625" style="55" customWidth="1"/>
    <col min="5374" max="5374" width="9.44140625" style="55" customWidth="1"/>
    <col min="5375" max="5375" width="9.33203125" style="55" customWidth="1"/>
    <col min="5376" max="5377" width="9.6640625" style="55" customWidth="1"/>
    <col min="5378" max="5379" width="9.33203125" style="55" customWidth="1"/>
    <col min="5380" max="5383" width="9.88671875" style="55" customWidth="1"/>
    <col min="5384" max="5384" width="12.44140625" style="55" customWidth="1"/>
    <col min="5385" max="5385" width="12.5546875" style="55" bestFit="1" customWidth="1"/>
    <col min="5386" max="5386" width="12.33203125" style="55" customWidth="1"/>
    <col min="5387" max="5616" width="9.109375" style="55"/>
    <col min="5617" max="5617" width="4.88671875" style="55" customWidth="1"/>
    <col min="5618" max="5618" width="25.109375" style="55" customWidth="1"/>
    <col min="5619" max="5619" width="13.5546875" style="55" customWidth="1"/>
    <col min="5620" max="5620" width="13.44140625" style="55" customWidth="1"/>
    <col min="5621" max="5621" width="13.88671875" style="55" customWidth="1"/>
    <col min="5622" max="5622" width="15.6640625" style="55" customWidth="1"/>
    <col min="5623" max="5623" width="15.33203125" style="55" customWidth="1"/>
    <col min="5624" max="5624" width="14.109375" style="55" customWidth="1"/>
    <col min="5625" max="5625" width="6.88671875" style="55" customWidth="1"/>
    <col min="5626" max="5626" width="2.6640625" style="55" customWidth="1"/>
    <col min="5627" max="5627" width="17.109375" style="55" customWidth="1"/>
    <col min="5628" max="5629" width="9.6640625" style="55" customWidth="1"/>
    <col min="5630" max="5630" width="9.44140625" style="55" customWidth="1"/>
    <col min="5631" max="5631" width="9.33203125" style="55" customWidth="1"/>
    <col min="5632" max="5633" width="9.6640625" style="55" customWidth="1"/>
    <col min="5634" max="5635" width="9.33203125" style="55" customWidth="1"/>
    <col min="5636" max="5639" width="9.88671875" style="55" customWidth="1"/>
    <col min="5640" max="5640" width="12.44140625" style="55" customWidth="1"/>
    <col min="5641" max="5641" width="12.5546875" style="55" bestFit="1" customWidth="1"/>
    <col min="5642" max="5642" width="12.33203125" style="55" customWidth="1"/>
    <col min="5643" max="5872" width="9.109375" style="55"/>
    <col min="5873" max="5873" width="4.88671875" style="55" customWidth="1"/>
    <col min="5874" max="5874" width="25.109375" style="55" customWidth="1"/>
    <col min="5875" max="5875" width="13.5546875" style="55" customWidth="1"/>
    <col min="5876" max="5876" width="13.44140625" style="55" customWidth="1"/>
    <col min="5877" max="5877" width="13.88671875" style="55" customWidth="1"/>
    <col min="5878" max="5878" width="15.6640625" style="55" customWidth="1"/>
    <col min="5879" max="5879" width="15.33203125" style="55" customWidth="1"/>
    <col min="5880" max="5880" width="14.109375" style="55" customWidth="1"/>
    <col min="5881" max="5881" width="6.88671875" style="55" customWidth="1"/>
    <col min="5882" max="5882" width="2.6640625" style="55" customWidth="1"/>
    <col min="5883" max="5883" width="17.109375" style="55" customWidth="1"/>
    <col min="5884" max="5885" width="9.6640625" style="55" customWidth="1"/>
    <col min="5886" max="5886" width="9.44140625" style="55" customWidth="1"/>
    <col min="5887" max="5887" width="9.33203125" style="55" customWidth="1"/>
    <col min="5888" max="5889" width="9.6640625" style="55" customWidth="1"/>
    <col min="5890" max="5891" width="9.33203125" style="55" customWidth="1"/>
    <col min="5892" max="5895" width="9.88671875" style="55" customWidth="1"/>
    <col min="5896" max="5896" width="12.44140625" style="55" customWidth="1"/>
    <col min="5897" max="5897" width="12.5546875" style="55" bestFit="1" customWidth="1"/>
    <col min="5898" max="5898" width="12.33203125" style="55" customWidth="1"/>
    <col min="5899" max="6128" width="9.109375" style="55"/>
    <col min="6129" max="6129" width="4.88671875" style="55" customWidth="1"/>
    <col min="6130" max="6130" width="25.109375" style="55" customWidth="1"/>
    <col min="6131" max="6131" width="13.5546875" style="55" customWidth="1"/>
    <col min="6132" max="6132" width="13.44140625" style="55" customWidth="1"/>
    <col min="6133" max="6133" width="13.88671875" style="55" customWidth="1"/>
    <col min="6134" max="6134" width="15.6640625" style="55" customWidth="1"/>
    <col min="6135" max="6135" width="15.33203125" style="55" customWidth="1"/>
    <col min="6136" max="6136" width="14.109375" style="55" customWidth="1"/>
    <col min="6137" max="6137" width="6.88671875" style="55" customWidth="1"/>
    <col min="6138" max="6138" width="2.6640625" style="55" customWidth="1"/>
    <col min="6139" max="6139" width="17.109375" style="55" customWidth="1"/>
    <col min="6140" max="6141" width="9.6640625" style="55" customWidth="1"/>
    <col min="6142" max="6142" width="9.44140625" style="55" customWidth="1"/>
    <col min="6143" max="6143" width="9.33203125" style="55" customWidth="1"/>
    <col min="6144" max="6145" width="9.6640625" style="55" customWidth="1"/>
    <col min="6146" max="6147" width="9.33203125" style="55" customWidth="1"/>
    <col min="6148" max="6151" width="9.88671875" style="55" customWidth="1"/>
    <col min="6152" max="6152" width="12.44140625" style="55" customWidth="1"/>
    <col min="6153" max="6153" width="12.5546875" style="55" bestFit="1" customWidth="1"/>
    <col min="6154" max="6154" width="12.33203125" style="55" customWidth="1"/>
    <col min="6155" max="6384" width="9.109375" style="55"/>
    <col min="6385" max="6385" width="4.88671875" style="55" customWidth="1"/>
    <col min="6386" max="6386" width="25.109375" style="55" customWidth="1"/>
    <col min="6387" max="6387" width="13.5546875" style="55" customWidth="1"/>
    <col min="6388" max="6388" width="13.44140625" style="55" customWidth="1"/>
    <col min="6389" max="6389" width="13.88671875" style="55" customWidth="1"/>
    <col min="6390" max="6390" width="15.6640625" style="55" customWidth="1"/>
    <col min="6391" max="6391" width="15.33203125" style="55" customWidth="1"/>
    <col min="6392" max="6392" width="14.109375" style="55" customWidth="1"/>
    <col min="6393" max="6393" width="6.88671875" style="55" customWidth="1"/>
    <col min="6394" max="6394" width="2.6640625" style="55" customWidth="1"/>
    <col min="6395" max="6395" width="17.109375" style="55" customWidth="1"/>
    <col min="6396" max="6397" width="9.6640625" style="55" customWidth="1"/>
    <col min="6398" max="6398" width="9.44140625" style="55" customWidth="1"/>
    <col min="6399" max="6399" width="9.33203125" style="55" customWidth="1"/>
    <col min="6400" max="6401" width="9.6640625" style="55" customWidth="1"/>
    <col min="6402" max="6403" width="9.33203125" style="55" customWidth="1"/>
    <col min="6404" max="6407" width="9.88671875" style="55" customWidth="1"/>
    <col min="6408" max="6408" width="12.44140625" style="55" customWidth="1"/>
    <col min="6409" max="6409" width="12.5546875" style="55" bestFit="1" customWidth="1"/>
    <col min="6410" max="6410" width="12.33203125" style="55" customWidth="1"/>
    <col min="6411" max="6640" width="9.109375" style="55"/>
    <col min="6641" max="6641" width="4.88671875" style="55" customWidth="1"/>
    <col min="6642" max="6642" width="25.109375" style="55" customWidth="1"/>
    <col min="6643" max="6643" width="13.5546875" style="55" customWidth="1"/>
    <col min="6644" max="6644" width="13.44140625" style="55" customWidth="1"/>
    <col min="6645" max="6645" width="13.88671875" style="55" customWidth="1"/>
    <col min="6646" max="6646" width="15.6640625" style="55" customWidth="1"/>
    <col min="6647" max="6647" width="15.33203125" style="55" customWidth="1"/>
    <col min="6648" max="6648" width="14.109375" style="55" customWidth="1"/>
    <col min="6649" max="6649" width="6.88671875" style="55" customWidth="1"/>
    <col min="6650" max="6650" width="2.6640625" style="55" customWidth="1"/>
    <col min="6651" max="6651" width="17.109375" style="55" customWidth="1"/>
    <col min="6652" max="6653" width="9.6640625" style="55" customWidth="1"/>
    <col min="6654" max="6654" width="9.44140625" style="55" customWidth="1"/>
    <col min="6655" max="6655" width="9.33203125" style="55" customWidth="1"/>
    <col min="6656" max="6657" width="9.6640625" style="55" customWidth="1"/>
    <col min="6658" max="6659" width="9.33203125" style="55" customWidth="1"/>
    <col min="6660" max="6663" width="9.88671875" style="55" customWidth="1"/>
    <col min="6664" max="6664" width="12.44140625" style="55" customWidth="1"/>
    <col min="6665" max="6665" width="12.5546875" style="55" bestFit="1" customWidth="1"/>
    <col min="6666" max="6666" width="12.33203125" style="55" customWidth="1"/>
    <col min="6667" max="6896" width="9.109375" style="55"/>
    <col min="6897" max="6897" width="4.88671875" style="55" customWidth="1"/>
    <col min="6898" max="6898" width="25.109375" style="55" customWidth="1"/>
    <col min="6899" max="6899" width="13.5546875" style="55" customWidth="1"/>
    <col min="6900" max="6900" width="13.44140625" style="55" customWidth="1"/>
    <col min="6901" max="6901" width="13.88671875" style="55" customWidth="1"/>
    <col min="6902" max="6902" width="15.6640625" style="55" customWidth="1"/>
    <col min="6903" max="6903" width="15.33203125" style="55" customWidth="1"/>
    <col min="6904" max="6904" width="14.109375" style="55" customWidth="1"/>
    <col min="6905" max="6905" width="6.88671875" style="55" customWidth="1"/>
    <col min="6906" max="6906" width="2.6640625" style="55" customWidth="1"/>
    <col min="6907" max="6907" width="17.109375" style="55" customWidth="1"/>
    <col min="6908" max="6909" width="9.6640625" style="55" customWidth="1"/>
    <col min="6910" max="6910" width="9.44140625" style="55" customWidth="1"/>
    <col min="6911" max="6911" width="9.33203125" style="55" customWidth="1"/>
    <col min="6912" max="6913" width="9.6640625" style="55" customWidth="1"/>
    <col min="6914" max="6915" width="9.33203125" style="55" customWidth="1"/>
    <col min="6916" max="6919" width="9.88671875" style="55" customWidth="1"/>
    <col min="6920" max="6920" width="12.44140625" style="55" customWidth="1"/>
    <col min="6921" max="6921" width="12.5546875" style="55" bestFit="1" customWidth="1"/>
    <col min="6922" max="6922" width="12.33203125" style="55" customWidth="1"/>
    <col min="6923" max="7152" width="9.109375" style="55"/>
    <col min="7153" max="7153" width="4.88671875" style="55" customWidth="1"/>
    <col min="7154" max="7154" width="25.109375" style="55" customWidth="1"/>
    <col min="7155" max="7155" width="13.5546875" style="55" customWidth="1"/>
    <col min="7156" max="7156" width="13.44140625" style="55" customWidth="1"/>
    <col min="7157" max="7157" width="13.88671875" style="55" customWidth="1"/>
    <col min="7158" max="7158" width="15.6640625" style="55" customWidth="1"/>
    <col min="7159" max="7159" width="15.33203125" style="55" customWidth="1"/>
    <col min="7160" max="7160" width="14.109375" style="55" customWidth="1"/>
    <col min="7161" max="7161" width="6.88671875" style="55" customWidth="1"/>
    <col min="7162" max="7162" width="2.6640625" style="55" customWidth="1"/>
    <col min="7163" max="7163" width="17.109375" style="55" customWidth="1"/>
    <col min="7164" max="7165" width="9.6640625" style="55" customWidth="1"/>
    <col min="7166" max="7166" width="9.44140625" style="55" customWidth="1"/>
    <col min="7167" max="7167" width="9.33203125" style="55" customWidth="1"/>
    <col min="7168" max="7169" width="9.6640625" style="55" customWidth="1"/>
    <col min="7170" max="7171" width="9.33203125" style="55" customWidth="1"/>
    <col min="7172" max="7175" width="9.88671875" style="55" customWidth="1"/>
    <col min="7176" max="7176" width="12.44140625" style="55" customWidth="1"/>
    <col min="7177" max="7177" width="12.5546875" style="55" bestFit="1" customWidth="1"/>
    <col min="7178" max="7178" width="12.33203125" style="55" customWidth="1"/>
    <col min="7179" max="7408" width="9.109375" style="55"/>
    <col min="7409" max="7409" width="4.88671875" style="55" customWidth="1"/>
    <col min="7410" max="7410" width="25.109375" style="55" customWidth="1"/>
    <col min="7411" max="7411" width="13.5546875" style="55" customWidth="1"/>
    <col min="7412" max="7412" width="13.44140625" style="55" customWidth="1"/>
    <col min="7413" max="7413" width="13.88671875" style="55" customWidth="1"/>
    <col min="7414" max="7414" width="15.6640625" style="55" customWidth="1"/>
    <col min="7415" max="7415" width="15.33203125" style="55" customWidth="1"/>
    <col min="7416" max="7416" width="14.109375" style="55" customWidth="1"/>
    <col min="7417" max="7417" width="6.88671875" style="55" customWidth="1"/>
    <col min="7418" max="7418" width="2.6640625" style="55" customWidth="1"/>
    <col min="7419" max="7419" width="17.109375" style="55" customWidth="1"/>
    <col min="7420" max="7421" width="9.6640625" style="55" customWidth="1"/>
    <col min="7422" max="7422" width="9.44140625" style="55" customWidth="1"/>
    <col min="7423" max="7423" width="9.33203125" style="55" customWidth="1"/>
    <col min="7424" max="7425" width="9.6640625" style="55" customWidth="1"/>
    <col min="7426" max="7427" width="9.33203125" style="55" customWidth="1"/>
    <col min="7428" max="7431" width="9.88671875" style="55" customWidth="1"/>
    <col min="7432" max="7432" width="12.44140625" style="55" customWidth="1"/>
    <col min="7433" max="7433" width="12.5546875" style="55" bestFit="1" customWidth="1"/>
    <col min="7434" max="7434" width="12.33203125" style="55" customWidth="1"/>
    <col min="7435" max="7664" width="9.109375" style="55"/>
    <col min="7665" max="7665" width="4.88671875" style="55" customWidth="1"/>
    <col min="7666" max="7666" width="25.109375" style="55" customWidth="1"/>
    <col min="7667" max="7667" width="13.5546875" style="55" customWidth="1"/>
    <col min="7668" max="7668" width="13.44140625" style="55" customWidth="1"/>
    <col min="7669" max="7669" width="13.88671875" style="55" customWidth="1"/>
    <col min="7670" max="7670" width="15.6640625" style="55" customWidth="1"/>
    <col min="7671" max="7671" width="15.33203125" style="55" customWidth="1"/>
    <col min="7672" max="7672" width="14.109375" style="55" customWidth="1"/>
    <col min="7673" max="7673" width="6.88671875" style="55" customWidth="1"/>
    <col min="7674" max="7674" width="2.6640625" style="55" customWidth="1"/>
    <col min="7675" max="7675" width="17.109375" style="55" customWidth="1"/>
    <col min="7676" max="7677" width="9.6640625" style="55" customWidth="1"/>
    <col min="7678" max="7678" width="9.44140625" style="55" customWidth="1"/>
    <col min="7679" max="7679" width="9.33203125" style="55" customWidth="1"/>
    <col min="7680" max="7681" width="9.6640625" style="55" customWidth="1"/>
    <col min="7682" max="7683" width="9.33203125" style="55" customWidth="1"/>
    <col min="7684" max="7687" width="9.88671875" style="55" customWidth="1"/>
    <col min="7688" max="7688" width="12.44140625" style="55" customWidth="1"/>
    <col min="7689" max="7689" width="12.5546875" style="55" bestFit="1" customWidth="1"/>
    <col min="7690" max="7690" width="12.33203125" style="55" customWidth="1"/>
    <col min="7691" max="7920" width="9.109375" style="55"/>
    <col min="7921" max="7921" width="4.88671875" style="55" customWidth="1"/>
    <col min="7922" max="7922" width="25.109375" style="55" customWidth="1"/>
    <col min="7923" max="7923" width="13.5546875" style="55" customWidth="1"/>
    <col min="7924" max="7924" width="13.44140625" style="55" customWidth="1"/>
    <col min="7925" max="7925" width="13.88671875" style="55" customWidth="1"/>
    <col min="7926" max="7926" width="15.6640625" style="55" customWidth="1"/>
    <col min="7927" max="7927" width="15.33203125" style="55" customWidth="1"/>
    <col min="7928" max="7928" width="14.109375" style="55" customWidth="1"/>
    <col min="7929" max="7929" width="6.88671875" style="55" customWidth="1"/>
    <col min="7930" max="7930" width="2.6640625" style="55" customWidth="1"/>
    <col min="7931" max="7931" width="17.109375" style="55" customWidth="1"/>
    <col min="7932" max="7933" width="9.6640625" style="55" customWidth="1"/>
    <col min="7934" max="7934" width="9.44140625" style="55" customWidth="1"/>
    <col min="7935" max="7935" width="9.33203125" style="55" customWidth="1"/>
    <col min="7936" max="7937" width="9.6640625" style="55" customWidth="1"/>
    <col min="7938" max="7939" width="9.33203125" style="55" customWidth="1"/>
    <col min="7940" max="7943" width="9.88671875" style="55" customWidth="1"/>
    <col min="7944" max="7944" width="12.44140625" style="55" customWidth="1"/>
    <col min="7945" max="7945" width="12.5546875" style="55" bestFit="1" customWidth="1"/>
    <col min="7946" max="7946" width="12.33203125" style="55" customWidth="1"/>
    <col min="7947" max="8176" width="9.109375" style="55"/>
    <col min="8177" max="8177" width="4.88671875" style="55" customWidth="1"/>
    <col min="8178" max="8178" width="25.109375" style="55" customWidth="1"/>
    <col min="8179" max="8179" width="13.5546875" style="55" customWidth="1"/>
    <col min="8180" max="8180" width="13.44140625" style="55" customWidth="1"/>
    <col min="8181" max="8181" width="13.88671875" style="55" customWidth="1"/>
    <col min="8182" max="8182" width="15.6640625" style="55" customWidth="1"/>
    <col min="8183" max="8183" width="15.33203125" style="55" customWidth="1"/>
    <col min="8184" max="8184" width="14.109375" style="55" customWidth="1"/>
    <col min="8185" max="8185" width="6.88671875" style="55" customWidth="1"/>
    <col min="8186" max="8186" width="2.6640625" style="55" customWidth="1"/>
    <col min="8187" max="8187" width="17.109375" style="55" customWidth="1"/>
    <col min="8188" max="8189" width="9.6640625" style="55" customWidth="1"/>
    <col min="8190" max="8190" width="9.44140625" style="55" customWidth="1"/>
    <col min="8191" max="8191" width="9.33203125" style="55" customWidth="1"/>
    <col min="8192" max="8193" width="9.6640625" style="55" customWidth="1"/>
    <col min="8194" max="8195" width="9.33203125" style="55" customWidth="1"/>
    <col min="8196" max="8199" width="9.88671875" style="55" customWidth="1"/>
    <col min="8200" max="8200" width="12.44140625" style="55" customWidth="1"/>
    <col min="8201" max="8201" width="12.5546875" style="55" bestFit="1" customWidth="1"/>
    <col min="8202" max="8202" width="12.33203125" style="55" customWidth="1"/>
    <col min="8203" max="8432" width="9.109375" style="55"/>
    <col min="8433" max="8433" width="4.88671875" style="55" customWidth="1"/>
    <col min="8434" max="8434" width="25.109375" style="55" customWidth="1"/>
    <col min="8435" max="8435" width="13.5546875" style="55" customWidth="1"/>
    <col min="8436" max="8436" width="13.44140625" style="55" customWidth="1"/>
    <col min="8437" max="8437" width="13.88671875" style="55" customWidth="1"/>
    <col min="8438" max="8438" width="15.6640625" style="55" customWidth="1"/>
    <col min="8439" max="8439" width="15.33203125" style="55" customWidth="1"/>
    <col min="8440" max="8440" width="14.109375" style="55" customWidth="1"/>
    <col min="8441" max="8441" width="6.88671875" style="55" customWidth="1"/>
    <col min="8442" max="8442" width="2.6640625" style="55" customWidth="1"/>
    <col min="8443" max="8443" width="17.109375" style="55" customWidth="1"/>
    <col min="8444" max="8445" width="9.6640625" style="55" customWidth="1"/>
    <col min="8446" max="8446" width="9.44140625" style="55" customWidth="1"/>
    <col min="8447" max="8447" width="9.33203125" style="55" customWidth="1"/>
    <col min="8448" max="8449" width="9.6640625" style="55" customWidth="1"/>
    <col min="8450" max="8451" width="9.33203125" style="55" customWidth="1"/>
    <col min="8452" max="8455" width="9.88671875" style="55" customWidth="1"/>
    <col min="8456" max="8456" width="12.44140625" style="55" customWidth="1"/>
    <col min="8457" max="8457" width="12.5546875" style="55" bestFit="1" customWidth="1"/>
    <col min="8458" max="8458" width="12.33203125" style="55" customWidth="1"/>
    <col min="8459" max="8688" width="9.109375" style="55"/>
    <col min="8689" max="8689" width="4.88671875" style="55" customWidth="1"/>
    <col min="8690" max="8690" width="25.109375" style="55" customWidth="1"/>
    <col min="8691" max="8691" width="13.5546875" style="55" customWidth="1"/>
    <col min="8692" max="8692" width="13.44140625" style="55" customWidth="1"/>
    <col min="8693" max="8693" width="13.88671875" style="55" customWidth="1"/>
    <col min="8694" max="8694" width="15.6640625" style="55" customWidth="1"/>
    <col min="8695" max="8695" width="15.33203125" style="55" customWidth="1"/>
    <col min="8696" max="8696" width="14.109375" style="55" customWidth="1"/>
    <col min="8697" max="8697" width="6.88671875" style="55" customWidth="1"/>
    <col min="8698" max="8698" width="2.6640625" style="55" customWidth="1"/>
    <col min="8699" max="8699" width="17.109375" style="55" customWidth="1"/>
    <col min="8700" max="8701" width="9.6640625" style="55" customWidth="1"/>
    <col min="8702" max="8702" width="9.44140625" style="55" customWidth="1"/>
    <col min="8703" max="8703" width="9.33203125" style="55" customWidth="1"/>
    <col min="8704" max="8705" width="9.6640625" style="55" customWidth="1"/>
    <col min="8706" max="8707" width="9.33203125" style="55" customWidth="1"/>
    <col min="8708" max="8711" width="9.88671875" style="55" customWidth="1"/>
    <col min="8712" max="8712" width="12.44140625" style="55" customWidth="1"/>
    <col min="8713" max="8713" width="12.5546875" style="55" bestFit="1" customWidth="1"/>
    <col min="8714" max="8714" width="12.33203125" style="55" customWidth="1"/>
    <col min="8715" max="8944" width="9.109375" style="55"/>
    <col min="8945" max="8945" width="4.88671875" style="55" customWidth="1"/>
    <col min="8946" max="8946" width="25.109375" style="55" customWidth="1"/>
    <col min="8947" max="8947" width="13.5546875" style="55" customWidth="1"/>
    <col min="8948" max="8948" width="13.44140625" style="55" customWidth="1"/>
    <col min="8949" max="8949" width="13.88671875" style="55" customWidth="1"/>
    <col min="8950" max="8950" width="15.6640625" style="55" customWidth="1"/>
    <col min="8951" max="8951" width="15.33203125" style="55" customWidth="1"/>
    <col min="8952" max="8952" width="14.109375" style="55" customWidth="1"/>
    <col min="8953" max="8953" width="6.88671875" style="55" customWidth="1"/>
    <col min="8954" max="8954" width="2.6640625" style="55" customWidth="1"/>
    <col min="8955" max="8955" width="17.109375" style="55" customWidth="1"/>
    <col min="8956" max="8957" width="9.6640625" style="55" customWidth="1"/>
    <col min="8958" max="8958" width="9.44140625" style="55" customWidth="1"/>
    <col min="8959" max="8959" width="9.33203125" style="55" customWidth="1"/>
    <col min="8960" max="8961" width="9.6640625" style="55" customWidth="1"/>
    <col min="8962" max="8963" width="9.33203125" style="55" customWidth="1"/>
    <col min="8964" max="8967" width="9.88671875" style="55" customWidth="1"/>
    <col min="8968" max="8968" width="12.44140625" style="55" customWidth="1"/>
    <col min="8969" max="8969" width="12.5546875" style="55" bestFit="1" customWidth="1"/>
    <col min="8970" max="8970" width="12.33203125" style="55" customWidth="1"/>
    <col min="8971" max="9200" width="9.109375" style="55"/>
    <col min="9201" max="9201" width="4.88671875" style="55" customWidth="1"/>
    <col min="9202" max="9202" width="25.109375" style="55" customWidth="1"/>
    <col min="9203" max="9203" width="13.5546875" style="55" customWidth="1"/>
    <col min="9204" max="9204" width="13.44140625" style="55" customWidth="1"/>
    <col min="9205" max="9205" width="13.88671875" style="55" customWidth="1"/>
    <col min="9206" max="9206" width="15.6640625" style="55" customWidth="1"/>
    <col min="9207" max="9207" width="15.33203125" style="55" customWidth="1"/>
    <col min="9208" max="9208" width="14.109375" style="55" customWidth="1"/>
    <col min="9209" max="9209" width="6.88671875" style="55" customWidth="1"/>
    <col min="9210" max="9210" width="2.6640625" style="55" customWidth="1"/>
    <col min="9211" max="9211" width="17.109375" style="55" customWidth="1"/>
    <col min="9212" max="9213" width="9.6640625" style="55" customWidth="1"/>
    <col min="9214" max="9214" width="9.44140625" style="55" customWidth="1"/>
    <col min="9215" max="9215" width="9.33203125" style="55" customWidth="1"/>
    <col min="9216" max="9217" width="9.6640625" style="55" customWidth="1"/>
    <col min="9218" max="9219" width="9.33203125" style="55" customWidth="1"/>
    <col min="9220" max="9223" width="9.88671875" style="55" customWidth="1"/>
    <col min="9224" max="9224" width="12.44140625" style="55" customWidth="1"/>
    <col min="9225" max="9225" width="12.5546875" style="55" bestFit="1" customWidth="1"/>
    <col min="9226" max="9226" width="12.33203125" style="55" customWidth="1"/>
    <col min="9227" max="9456" width="9.109375" style="55"/>
    <col min="9457" max="9457" width="4.88671875" style="55" customWidth="1"/>
    <col min="9458" max="9458" width="25.109375" style="55" customWidth="1"/>
    <col min="9459" max="9459" width="13.5546875" style="55" customWidth="1"/>
    <col min="9460" max="9460" width="13.44140625" style="55" customWidth="1"/>
    <col min="9461" max="9461" width="13.88671875" style="55" customWidth="1"/>
    <col min="9462" max="9462" width="15.6640625" style="55" customWidth="1"/>
    <col min="9463" max="9463" width="15.33203125" style="55" customWidth="1"/>
    <col min="9464" max="9464" width="14.109375" style="55" customWidth="1"/>
    <col min="9465" max="9465" width="6.88671875" style="55" customWidth="1"/>
    <col min="9466" max="9466" width="2.6640625" style="55" customWidth="1"/>
    <col min="9467" max="9467" width="17.109375" style="55" customWidth="1"/>
    <col min="9468" max="9469" width="9.6640625" style="55" customWidth="1"/>
    <col min="9470" max="9470" width="9.44140625" style="55" customWidth="1"/>
    <col min="9471" max="9471" width="9.33203125" style="55" customWidth="1"/>
    <col min="9472" max="9473" width="9.6640625" style="55" customWidth="1"/>
    <col min="9474" max="9475" width="9.33203125" style="55" customWidth="1"/>
    <col min="9476" max="9479" width="9.88671875" style="55" customWidth="1"/>
    <col min="9480" max="9480" width="12.44140625" style="55" customWidth="1"/>
    <col min="9481" max="9481" width="12.5546875" style="55" bestFit="1" customWidth="1"/>
    <col min="9482" max="9482" width="12.33203125" style="55" customWidth="1"/>
    <col min="9483" max="9712" width="9.109375" style="55"/>
    <col min="9713" max="9713" width="4.88671875" style="55" customWidth="1"/>
    <col min="9714" max="9714" width="25.109375" style="55" customWidth="1"/>
    <col min="9715" max="9715" width="13.5546875" style="55" customWidth="1"/>
    <col min="9716" max="9716" width="13.44140625" style="55" customWidth="1"/>
    <col min="9717" max="9717" width="13.88671875" style="55" customWidth="1"/>
    <col min="9718" max="9718" width="15.6640625" style="55" customWidth="1"/>
    <col min="9719" max="9719" width="15.33203125" style="55" customWidth="1"/>
    <col min="9720" max="9720" width="14.109375" style="55" customWidth="1"/>
    <col min="9721" max="9721" width="6.88671875" style="55" customWidth="1"/>
    <col min="9722" max="9722" width="2.6640625" style="55" customWidth="1"/>
    <col min="9723" max="9723" width="17.109375" style="55" customWidth="1"/>
    <col min="9724" max="9725" width="9.6640625" style="55" customWidth="1"/>
    <col min="9726" max="9726" width="9.44140625" style="55" customWidth="1"/>
    <col min="9727" max="9727" width="9.33203125" style="55" customWidth="1"/>
    <col min="9728" max="9729" width="9.6640625" style="55" customWidth="1"/>
    <col min="9730" max="9731" width="9.33203125" style="55" customWidth="1"/>
    <col min="9732" max="9735" width="9.88671875" style="55" customWidth="1"/>
    <col min="9736" max="9736" width="12.44140625" style="55" customWidth="1"/>
    <col min="9737" max="9737" width="12.5546875" style="55" bestFit="1" customWidth="1"/>
    <col min="9738" max="9738" width="12.33203125" style="55" customWidth="1"/>
    <col min="9739" max="9968" width="9.109375" style="55"/>
    <col min="9969" max="9969" width="4.88671875" style="55" customWidth="1"/>
    <col min="9970" max="9970" width="25.109375" style="55" customWidth="1"/>
    <col min="9971" max="9971" width="13.5546875" style="55" customWidth="1"/>
    <col min="9972" max="9972" width="13.44140625" style="55" customWidth="1"/>
    <col min="9973" max="9973" width="13.88671875" style="55" customWidth="1"/>
    <col min="9974" max="9974" width="15.6640625" style="55" customWidth="1"/>
    <col min="9975" max="9975" width="15.33203125" style="55" customWidth="1"/>
    <col min="9976" max="9976" width="14.109375" style="55" customWidth="1"/>
    <col min="9977" max="9977" width="6.88671875" style="55" customWidth="1"/>
    <col min="9978" max="9978" width="2.6640625" style="55" customWidth="1"/>
    <col min="9979" max="9979" width="17.109375" style="55" customWidth="1"/>
    <col min="9980" max="9981" width="9.6640625" style="55" customWidth="1"/>
    <col min="9982" max="9982" width="9.44140625" style="55" customWidth="1"/>
    <col min="9983" max="9983" width="9.33203125" style="55" customWidth="1"/>
    <col min="9984" max="9985" width="9.6640625" style="55" customWidth="1"/>
    <col min="9986" max="9987" width="9.33203125" style="55" customWidth="1"/>
    <col min="9988" max="9991" width="9.88671875" style="55" customWidth="1"/>
    <col min="9992" max="9992" width="12.44140625" style="55" customWidth="1"/>
    <col min="9993" max="9993" width="12.5546875" style="55" bestFit="1" customWidth="1"/>
    <col min="9994" max="9994" width="12.33203125" style="55" customWidth="1"/>
    <col min="9995" max="10224" width="9.109375" style="55"/>
    <col min="10225" max="10225" width="4.88671875" style="55" customWidth="1"/>
    <col min="10226" max="10226" width="25.109375" style="55" customWidth="1"/>
    <col min="10227" max="10227" width="13.5546875" style="55" customWidth="1"/>
    <col min="10228" max="10228" width="13.44140625" style="55" customWidth="1"/>
    <col min="10229" max="10229" width="13.88671875" style="55" customWidth="1"/>
    <col min="10230" max="10230" width="15.6640625" style="55" customWidth="1"/>
    <col min="10231" max="10231" width="15.33203125" style="55" customWidth="1"/>
    <col min="10232" max="10232" width="14.109375" style="55" customWidth="1"/>
    <col min="10233" max="10233" width="6.88671875" style="55" customWidth="1"/>
    <col min="10234" max="10234" width="2.6640625" style="55" customWidth="1"/>
    <col min="10235" max="10235" width="17.109375" style="55" customWidth="1"/>
    <col min="10236" max="10237" width="9.6640625" style="55" customWidth="1"/>
    <col min="10238" max="10238" width="9.44140625" style="55" customWidth="1"/>
    <col min="10239" max="10239" width="9.33203125" style="55" customWidth="1"/>
    <col min="10240" max="10241" width="9.6640625" style="55" customWidth="1"/>
    <col min="10242" max="10243" width="9.33203125" style="55" customWidth="1"/>
    <col min="10244" max="10247" width="9.88671875" style="55" customWidth="1"/>
    <col min="10248" max="10248" width="12.44140625" style="55" customWidth="1"/>
    <col min="10249" max="10249" width="12.5546875" style="55" bestFit="1" customWidth="1"/>
    <col min="10250" max="10250" width="12.33203125" style="55" customWidth="1"/>
    <col min="10251" max="10480" width="9.109375" style="55"/>
    <col min="10481" max="10481" width="4.88671875" style="55" customWidth="1"/>
    <col min="10482" max="10482" width="25.109375" style="55" customWidth="1"/>
    <col min="10483" max="10483" width="13.5546875" style="55" customWidth="1"/>
    <col min="10484" max="10484" width="13.44140625" style="55" customWidth="1"/>
    <col min="10485" max="10485" width="13.88671875" style="55" customWidth="1"/>
    <col min="10486" max="10486" width="15.6640625" style="55" customWidth="1"/>
    <col min="10487" max="10487" width="15.33203125" style="55" customWidth="1"/>
    <col min="10488" max="10488" width="14.109375" style="55" customWidth="1"/>
    <col min="10489" max="10489" width="6.88671875" style="55" customWidth="1"/>
    <col min="10490" max="10490" width="2.6640625" style="55" customWidth="1"/>
    <col min="10491" max="10491" width="17.109375" style="55" customWidth="1"/>
    <col min="10492" max="10493" width="9.6640625" style="55" customWidth="1"/>
    <col min="10494" max="10494" width="9.44140625" style="55" customWidth="1"/>
    <col min="10495" max="10495" width="9.33203125" style="55" customWidth="1"/>
    <col min="10496" max="10497" width="9.6640625" style="55" customWidth="1"/>
    <col min="10498" max="10499" width="9.33203125" style="55" customWidth="1"/>
    <col min="10500" max="10503" width="9.88671875" style="55" customWidth="1"/>
    <col min="10504" max="10504" width="12.44140625" style="55" customWidth="1"/>
    <col min="10505" max="10505" width="12.5546875" style="55" bestFit="1" customWidth="1"/>
    <col min="10506" max="10506" width="12.33203125" style="55" customWidth="1"/>
    <col min="10507" max="10736" width="9.109375" style="55"/>
    <col min="10737" max="10737" width="4.88671875" style="55" customWidth="1"/>
    <col min="10738" max="10738" width="25.109375" style="55" customWidth="1"/>
    <col min="10739" max="10739" width="13.5546875" style="55" customWidth="1"/>
    <col min="10740" max="10740" width="13.44140625" style="55" customWidth="1"/>
    <col min="10741" max="10741" width="13.88671875" style="55" customWidth="1"/>
    <col min="10742" max="10742" width="15.6640625" style="55" customWidth="1"/>
    <col min="10743" max="10743" width="15.33203125" style="55" customWidth="1"/>
    <col min="10744" max="10744" width="14.109375" style="55" customWidth="1"/>
    <col min="10745" max="10745" width="6.88671875" style="55" customWidth="1"/>
    <col min="10746" max="10746" width="2.6640625" style="55" customWidth="1"/>
    <col min="10747" max="10747" width="17.109375" style="55" customWidth="1"/>
    <col min="10748" max="10749" width="9.6640625" style="55" customWidth="1"/>
    <col min="10750" max="10750" width="9.44140625" style="55" customWidth="1"/>
    <col min="10751" max="10751" width="9.33203125" style="55" customWidth="1"/>
    <col min="10752" max="10753" width="9.6640625" style="55" customWidth="1"/>
    <col min="10754" max="10755" width="9.33203125" style="55" customWidth="1"/>
    <col min="10756" max="10759" width="9.88671875" style="55" customWidth="1"/>
    <col min="10760" max="10760" width="12.44140625" style="55" customWidth="1"/>
    <col min="10761" max="10761" width="12.5546875" style="55" bestFit="1" customWidth="1"/>
    <col min="10762" max="10762" width="12.33203125" style="55" customWidth="1"/>
    <col min="10763" max="10992" width="9.109375" style="55"/>
    <col min="10993" max="10993" width="4.88671875" style="55" customWidth="1"/>
    <col min="10994" max="10994" width="25.109375" style="55" customWidth="1"/>
    <col min="10995" max="10995" width="13.5546875" style="55" customWidth="1"/>
    <col min="10996" max="10996" width="13.44140625" style="55" customWidth="1"/>
    <col min="10997" max="10997" width="13.88671875" style="55" customWidth="1"/>
    <col min="10998" max="10998" width="15.6640625" style="55" customWidth="1"/>
    <col min="10999" max="10999" width="15.33203125" style="55" customWidth="1"/>
    <col min="11000" max="11000" width="14.109375" style="55" customWidth="1"/>
    <col min="11001" max="11001" width="6.88671875" style="55" customWidth="1"/>
    <col min="11002" max="11002" width="2.6640625" style="55" customWidth="1"/>
    <col min="11003" max="11003" width="17.109375" style="55" customWidth="1"/>
    <col min="11004" max="11005" width="9.6640625" style="55" customWidth="1"/>
    <col min="11006" max="11006" width="9.44140625" style="55" customWidth="1"/>
    <col min="11007" max="11007" width="9.33203125" style="55" customWidth="1"/>
    <col min="11008" max="11009" width="9.6640625" style="55" customWidth="1"/>
    <col min="11010" max="11011" width="9.33203125" style="55" customWidth="1"/>
    <col min="11012" max="11015" width="9.88671875" style="55" customWidth="1"/>
    <col min="11016" max="11016" width="12.44140625" style="55" customWidth="1"/>
    <col min="11017" max="11017" width="12.5546875" style="55" bestFit="1" customWidth="1"/>
    <col min="11018" max="11018" width="12.33203125" style="55" customWidth="1"/>
    <col min="11019" max="11248" width="9.109375" style="55"/>
    <col min="11249" max="11249" width="4.88671875" style="55" customWidth="1"/>
    <col min="11250" max="11250" width="25.109375" style="55" customWidth="1"/>
    <col min="11251" max="11251" width="13.5546875" style="55" customWidth="1"/>
    <col min="11252" max="11252" width="13.44140625" style="55" customWidth="1"/>
    <col min="11253" max="11253" width="13.88671875" style="55" customWidth="1"/>
    <col min="11254" max="11254" width="15.6640625" style="55" customWidth="1"/>
    <col min="11255" max="11255" width="15.33203125" style="55" customWidth="1"/>
    <col min="11256" max="11256" width="14.109375" style="55" customWidth="1"/>
    <col min="11257" max="11257" width="6.88671875" style="55" customWidth="1"/>
    <col min="11258" max="11258" width="2.6640625" style="55" customWidth="1"/>
    <col min="11259" max="11259" width="17.109375" style="55" customWidth="1"/>
    <col min="11260" max="11261" width="9.6640625" style="55" customWidth="1"/>
    <col min="11262" max="11262" width="9.44140625" style="55" customWidth="1"/>
    <col min="11263" max="11263" width="9.33203125" style="55" customWidth="1"/>
    <col min="11264" max="11265" width="9.6640625" style="55" customWidth="1"/>
    <col min="11266" max="11267" width="9.33203125" style="55" customWidth="1"/>
    <col min="11268" max="11271" width="9.88671875" style="55" customWidth="1"/>
    <col min="11272" max="11272" width="12.44140625" style="55" customWidth="1"/>
    <col min="11273" max="11273" width="12.5546875" style="55" bestFit="1" customWidth="1"/>
    <col min="11274" max="11274" width="12.33203125" style="55" customWidth="1"/>
    <col min="11275" max="11504" width="9.109375" style="55"/>
    <col min="11505" max="11505" width="4.88671875" style="55" customWidth="1"/>
    <col min="11506" max="11506" width="25.109375" style="55" customWidth="1"/>
    <col min="11507" max="11507" width="13.5546875" style="55" customWidth="1"/>
    <col min="11508" max="11508" width="13.44140625" style="55" customWidth="1"/>
    <col min="11509" max="11509" width="13.88671875" style="55" customWidth="1"/>
    <col min="11510" max="11510" width="15.6640625" style="55" customWidth="1"/>
    <col min="11511" max="11511" width="15.33203125" style="55" customWidth="1"/>
    <col min="11512" max="11512" width="14.109375" style="55" customWidth="1"/>
    <col min="11513" max="11513" width="6.88671875" style="55" customWidth="1"/>
    <col min="11514" max="11514" width="2.6640625" style="55" customWidth="1"/>
    <col min="11515" max="11515" width="17.109375" style="55" customWidth="1"/>
    <col min="11516" max="11517" width="9.6640625" style="55" customWidth="1"/>
    <col min="11518" max="11518" width="9.44140625" style="55" customWidth="1"/>
    <col min="11519" max="11519" width="9.33203125" style="55" customWidth="1"/>
    <col min="11520" max="11521" width="9.6640625" style="55" customWidth="1"/>
    <col min="11522" max="11523" width="9.33203125" style="55" customWidth="1"/>
    <col min="11524" max="11527" width="9.88671875" style="55" customWidth="1"/>
    <col min="11528" max="11528" width="12.44140625" style="55" customWidth="1"/>
    <col min="11529" max="11529" width="12.5546875" style="55" bestFit="1" customWidth="1"/>
    <col min="11530" max="11530" width="12.33203125" style="55" customWidth="1"/>
    <col min="11531" max="11760" width="9.109375" style="55"/>
    <col min="11761" max="11761" width="4.88671875" style="55" customWidth="1"/>
    <col min="11762" max="11762" width="25.109375" style="55" customWidth="1"/>
    <col min="11763" max="11763" width="13.5546875" style="55" customWidth="1"/>
    <col min="11764" max="11764" width="13.44140625" style="55" customWidth="1"/>
    <col min="11765" max="11765" width="13.88671875" style="55" customWidth="1"/>
    <col min="11766" max="11766" width="15.6640625" style="55" customWidth="1"/>
    <col min="11767" max="11767" width="15.33203125" style="55" customWidth="1"/>
    <col min="11768" max="11768" width="14.109375" style="55" customWidth="1"/>
    <col min="11769" max="11769" width="6.88671875" style="55" customWidth="1"/>
    <col min="11770" max="11770" width="2.6640625" style="55" customWidth="1"/>
    <col min="11771" max="11771" width="17.109375" style="55" customWidth="1"/>
    <col min="11772" max="11773" width="9.6640625" style="55" customWidth="1"/>
    <col min="11774" max="11774" width="9.44140625" style="55" customWidth="1"/>
    <col min="11775" max="11775" width="9.33203125" style="55" customWidth="1"/>
    <col min="11776" max="11777" width="9.6640625" style="55" customWidth="1"/>
    <col min="11778" max="11779" width="9.33203125" style="55" customWidth="1"/>
    <col min="11780" max="11783" width="9.88671875" style="55" customWidth="1"/>
    <col min="11784" max="11784" width="12.44140625" style="55" customWidth="1"/>
    <col min="11785" max="11785" width="12.5546875" style="55" bestFit="1" customWidth="1"/>
    <col min="11786" max="11786" width="12.33203125" style="55" customWidth="1"/>
    <col min="11787" max="12016" width="9.109375" style="55"/>
    <col min="12017" max="12017" width="4.88671875" style="55" customWidth="1"/>
    <col min="12018" max="12018" width="25.109375" style="55" customWidth="1"/>
    <col min="12019" max="12019" width="13.5546875" style="55" customWidth="1"/>
    <col min="12020" max="12020" width="13.44140625" style="55" customWidth="1"/>
    <col min="12021" max="12021" width="13.88671875" style="55" customWidth="1"/>
    <col min="12022" max="12022" width="15.6640625" style="55" customWidth="1"/>
    <col min="12023" max="12023" width="15.33203125" style="55" customWidth="1"/>
    <col min="12024" max="12024" width="14.109375" style="55" customWidth="1"/>
    <col min="12025" max="12025" width="6.88671875" style="55" customWidth="1"/>
    <col min="12026" max="12026" width="2.6640625" style="55" customWidth="1"/>
    <col min="12027" max="12027" width="17.109375" style="55" customWidth="1"/>
    <col min="12028" max="12029" width="9.6640625" style="55" customWidth="1"/>
    <col min="12030" max="12030" width="9.44140625" style="55" customWidth="1"/>
    <col min="12031" max="12031" width="9.33203125" style="55" customWidth="1"/>
    <col min="12032" max="12033" width="9.6640625" style="55" customWidth="1"/>
    <col min="12034" max="12035" width="9.33203125" style="55" customWidth="1"/>
    <col min="12036" max="12039" width="9.88671875" style="55" customWidth="1"/>
    <col min="12040" max="12040" width="12.44140625" style="55" customWidth="1"/>
    <col min="12041" max="12041" width="12.5546875" style="55" bestFit="1" customWidth="1"/>
    <col min="12042" max="12042" width="12.33203125" style="55" customWidth="1"/>
    <col min="12043" max="12272" width="9.109375" style="55"/>
    <col min="12273" max="12273" width="4.88671875" style="55" customWidth="1"/>
    <col min="12274" max="12274" width="25.109375" style="55" customWidth="1"/>
    <col min="12275" max="12275" width="13.5546875" style="55" customWidth="1"/>
    <col min="12276" max="12276" width="13.44140625" style="55" customWidth="1"/>
    <col min="12277" max="12277" width="13.88671875" style="55" customWidth="1"/>
    <col min="12278" max="12278" width="15.6640625" style="55" customWidth="1"/>
    <col min="12279" max="12279" width="15.33203125" style="55" customWidth="1"/>
    <col min="12280" max="12280" width="14.109375" style="55" customWidth="1"/>
    <col min="12281" max="12281" width="6.88671875" style="55" customWidth="1"/>
    <col min="12282" max="12282" width="2.6640625" style="55" customWidth="1"/>
    <col min="12283" max="12283" width="17.109375" style="55" customWidth="1"/>
    <col min="12284" max="12285" width="9.6640625" style="55" customWidth="1"/>
    <col min="12286" max="12286" width="9.44140625" style="55" customWidth="1"/>
    <col min="12287" max="12287" width="9.33203125" style="55" customWidth="1"/>
    <col min="12288" max="12289" width="9.6640625" style="55" customWidth="1"/>
    <col min="12290" max="12291" width="9.33203125" style="55" customWidth="1"/>
    <col min="12292" max="12295" width="9.88671875" style="55" customWidth="1"/>
    <col min="12296" max="12296" width="12.44140625" style="55" customWidth="1"/>
    <col min="12297" max="12297" width="12.5546875" style="55" bestFit="1" customWidth="1"/>
    <col min="12298" max="12298" width="12.33203125" style="55" customWidth="1"/>
    <col min="12299" max="12528" width="9.109375" style="55"/>
    <col min="12529" max="12529" width="4.88671875" style="55" customWidth="1"/>
    <col min="12530" max="12530" width="25.109375" style="55" customWidth="1"/>
    <col min="12531" max="12531" width="13.5546875" style="55" customWidth="1"/>
    <col min="12532" max="12532" width="13.44140625" style="55" customWidth="1"/>
    <col min="12533" max="12533" width="13.88671875" style="55" customWidth="1"/>
    <col min="12534" max="12534" width="15.6640625" style="55" customWidth="1"/>
    <col min="12535" max="12535" width="15.33203125" style="55" customWidth="1"/>
    <col min="12536" max="12536" width="14.109375" style="55" customWidth="1"/>
    <col min="12537" max="12537" width="6.88671875" style="55" customWidth="1"/>
    <col min="12538" max="12538" width="2.6640625" style="55" customWidth="1"/>
    <col min="12539" max="12539" width="17.109375" style="55" customWidth="1"/>
    <col min="12540" max="12541" width="9.6640625" style="55" customWidth="1"/>
    <col min="12542" max="12542" width="9.44140625" style="55" customWidth="1"/>
    <col min="12543" max="12543" width="9.33203125" style="55" customWidth="1"/>
    <col min="12544" max="12545" width="9.6640625" style="55" customWidth="1"/>
    <col min="12546" max="12547" width="9.33203125" style="55" customWidth="1"/>
    <col min="12548" max="12551" width="9.88671875" style="55" customWidth="1"/>
    <col min="12552" max="12552" width="12.44140625" style="55" customWidth="1"/>
    <col min="12553" max="12553" width="12.5546875" style="55" bestFit="1" customWidth="1"/>
    <col min="12554" max="12554" width="12.33203125" style="55" customWidth="1"/>
    <col min="12555" max="12784" width="9.109375" style="55"/>
    <col min="12785" max="12785" width="4.88671875" style="55" customWidth="1"/>
    <col min="12786" max="12786" width="25.109375" style="55" customWidth="1"/>
    <col min="12787" max="12787" width="13.5546875" style="55" customWidth="1"/>
    <col min="12788" max="12788" width="13.44140625" style="55" customWidth="1"/>
    <col min="12789" max="12789" width="13.88671875" style="55" customWidth="1"/>
    <col min="12790" max="12790" width="15.6640625" style="55" customWidth="1"/>
    <col min="12791" max="12791" width="15.33203125" style="55" customWidth="1"/>
    <col min="12792" max="12792" width="14.109375" style="55" customWidth="1"/>
    <col min="12793" max="12793" width="6.88671875" style="55" customWidth="1"/>
    <col min="12794" max="12794" width="2.6640625" style="55" customWidth="1"/>
    <col min="12795" max="12795" width="17.109375" style="55" customWidth="1"/>
    <col min="12796" max="12797" width="9.6640625" style="55" customWidth="1"/>
    <col min="12798" max="12798" width="9.44140625" style="55" customWidth="1"/>
    <col min="12799" max="12799" width="9.33203125" style="55" customWidth="1"/>
    <col min="12800" max="12801" width="9.6640625" style="55" customWidth="1"/>
    <col min="12802" max="12803" width="9.33203125" style="55" customWidth="1"/>
    <col min="12804" max="12807" width="9.88671875" style="55" customWidth="1"/>
    <col min="12808" max="12808" width="12.44140625" style="55" customWidth="1"/>
    <col min="12809" max="12809" width="12.5546875" style="55" bestFit="1" customWidth="1"/>
    <col min="12810" max="12810" width="12.33203125" style="55" customWidth="1"/>
    <col min="12811" max="13040" width="9.109375" style="55"/>
    <col min="13041" max="13041" width="4.88671875" style="55" customWidth="1"/>
    <col min="13042" max="13042" width="25.109375" style="55" customWidth="1"/>
    <col min="13043" max="13043" width="13.5546875" style="55" customWidth="1"/>
    <col min="13044" max="13044" width="13.44140625" style="55" customWidth="1"/>
    <col min="13045" max="13045" width="13.88671875" style="55" customWidth="1"/>
    <col min="13046" max="13046" width="15.6640625" style="55" customWidth="1"/>
    <col min="13047" max="13047" width="15.33203125" style="55" customWidth="1"/>
    <col min="13048" max="13048" width="14.109375" style="55" customWidth="1"/>
    <col min="13049" max="13049" width="6.88671875" style="55" customWidth="1"/>
    <col min="13050" max="13050" width="2.6640625" style="55" customWidth="1"/>
    <col min="13051" max="13051" width="17.109375" style="55" customWidth="1"/>
    <col min="13052" max="13053" width="9.6640625" style="55" customWidth="1"/>
    <col min="13054" max="13054" width="9.44140625" style="55" customWidth="1"/>
    <col min="13055" max="13055" width="9.33203125" style="55" customWidth="1"/>
    <col min="13056" max="13057" width="9.6640625" style="55" customWidth="1"/>
    <col min="13058" max="13059" width="9.33203125" style="55" customWidth="1"/>
    <col min="13060" max="13063" width="9.88671875" style="55" customWidth="1"/>
    <col min="13064" max="13064" width="12.44140625" style="55" customWidth="1"/>
    <col min="13065" max="13065" width="12.5546875" style="55" bestFit="1" customWidth="1"/>
    <col min="13066" max="13066" width="12.33203125" style="55" customWidth="1"/>
    <col min="13067" max="13296" width="9.109375" style="55"/>
    <col min="13297" max="13297" width="4.88671875" style="55" customWidth="1"/>
    <col min="13298" max="13298" width="25.109375" style="55" customWidth="1"/>
    <col min="13299" max="13299" width="13.5546875" style="55" customWidth="1"/>
    <col min="13300" max="13300" width="13.44140625" style="55" customWidth="1"/>
    <col min="13301" max="13301" width="13.88671875" style="55" customWidth="1"/>
    <col min="13302" max="13302" width="15.6640625" style="55" customWidth="1"/>
    <col min="13303" max="13303" width="15.33203125" style="55" customWidth="1"/>
    <col min="13304" max="13304" width="14.109375" style="55" customWidth="1"/>
    <col min="13305" max="13305" width="6.88671875" style="55" customWidth="1"/>
    <col min="13306" max="13306" width="2.6640625" style="55" customWidth="1"/>
    <col min="13307" max="13307" width="17.109375" style="55" customWidth="1"/>
    <col min="13308" max="13309" width="9.6640625" style="55" customWidth="1"/>
    <col min="13310" max="13310" width="9.44140625" style="55" customWidth="1"/>
    <col min="13311" max="13311" width="9.33203125" style="55" customWidth="1"/>
    <col min="13312" max="13313" width="9.6640625" style="55" customWidth="1"/>
    <col min="13314" max="13315" width="9.33203125" style="55" customWidth="1"/>
    <col min="13316" max="13319" width="9.88671875" style="55" customWidth="1"/>
    <col min="13320" max="13320" width="12.44140625" style="55" customWidth="1"/>
    <col min="13321" max="13321" width="12.5546875" style="55" bestFit="1" customWidth="1"/>
    <col min="13322" max="13322" width="12.33203125" style="55" customWidth="1"/>
    <col min="13323" max="13552" width="9.109375" style="55"/>
    <col min="13553" max="13553" width="4.88671875" style="55" customWidth="1"/>
    <col min="13554" max="13554" width="25.109375" style="55" customWidth="1"/>
    <col min="13555" max="13555" width="13.5546875" style="55" customWidth="1"/>
    <col min="13556" max="13556" width="13.44140625" style="55" customWidth="1"/>
    <col min="13557" max="13557" width="13.88671875" style="55" customWidth="1"/>
    <col min="13558" max="13558" width="15.6640625" style="55" customWidth="1"/>
    <col min="13559" max="13559" width="15.33203125" style="55" customWidth="1"/>
    <col min="13560" max="13560" width="14.109375" style="55" customWidth="1"/>
    <col min="13561" max="13561" width="6.88671875" style="55" customWidth="1"/>
    <col min="13562" max="13562" width="2.6640625" style="55" customWidth="1"/>
    <col min="13563" max="13563" width="17.109375" style="55" customWidth="1"/>
    <col min="13564" max="13565" width="9.6640625" style="55" customWidth="1"/>
    <col min="13566" max="13566" width="9.44140625" style="55" customWidth="1"/>
    <col min="13567" max="13567" width="9.33203125" style="55" customWidth="1"/>
    <col min="13568" max="13569" width="9.6640625" style="55" customWidth="1"/>
    <col min="13570" max="13571" width="9.33203125" style="55" customWidth="1"/>
    <col min="13572" max="13575" width="9.88671875" style="55" customWidth="1"/>
    <col min="13576" max="13576" width="12.44140625" style="55" customWidth="1"/>
    <col min="13577" max="13577" width="12.5546875" style="55" bestFit="1" customWidth="1"/>
    <col min="13578" max="13578" width="12.33203125" style="55" customWidth="1"/>
    <col min="13579" max="13808" width="9.109375" style="55"/>
    <col min="13809" max="13809" width="4.88671875" style="55" customWidth="1"/>
    <col min="13810" max="13810" width="25.109375" style="55" customWidth="1"/>
    <col min="13811" max="13811" width="13.5546875" style="55" customWidth="1"/>
    <col min="13812" max="13812" width="13.44140625" style="55" customWidth="1"/>
    <col min="13813" max="13813" width="13.88671875" style="55" customWidth="1"/>
    <col min="13814" max="13814" width="15.6640625" style="55" customWidth="1"/>
    <col min="13815" max="13815" width="15.33203125" style="55" customWidth="1"/>
    <col min="13816" max="13816" width="14.109375" style="55" customWidth="1"/>
    <col min="13817" max="13817" width="6.88671875" style="55" customWidth="1"/>
    <col min="13818" max="13818" width="2.6640625" style="55" customWidth="1"/>
    <col min="13819" max="13819" width="17.109375" style="55" customWidth="1"/>
    <col min="13820" max="13821" width="9.6640625" style="55" customWidth="1"/>
    <col min="13822" max="13822" width="9.44140625" style="55" customWidth="1"/>
    <col min="13823" max="13823" width="9.33203125" style="55" customWidth="1"/>
    <col min="13824" max="13825" width="9.6640625" style="55" customWidth="1"/>
    <col min="13826" max="13827" width="9.33203125" style="55" customWidth="1"/>
    <col min="13828" max="13831" width="9.88671875" style="55" customWidth="1"/>
    <col min="13832" max="13832" width="12.44140625" style="55" customWidth="1"/>
    <col min="13833" max="13833" width="12.5546875" style="55" bestFit="1" customWidth="1"/>
    <col min="13834" max="13834" width="12.33203125" style="55" customWidth="1"/>
    <col min="13835" max="14064" width="9.109375" style="55"/>
    <col min="14065" max="14065" width="4.88671875" style="55" customWidth="1"/>
    <col min="14066" max="14066" width="25.109375" style="55" customWidth="1"/>
    <col min="14067" max="14067" width="13.5546875" style="55" customWidth="1"/>
    <col min="14068" max="14068" width="13.44140625" style="55" customWidth="1"/>
    <col min="14069" max="14069" width="13.88671875" style="55" customWidth="1"/>
    <col min="14070" max="14070" width="15.6640625" style="55" customWidth="1"/>
    <col min="14071" max="14071" width="15.33203125" style="55" customWidth="1"/>
    <col min="14072" max="14072" width="14.109375" style="55" customWidth="1"/>
    <col min="14073" max="14073" width="6.88671875" style="55" customWidth="1"/>
    <col min="14074" max="14074" width="2.6640625" style="55" customWidth="1"/>
    <col min="14075" max="14075" width="17.109375" style="55" customWidth="1"/>
    <col min="14076" max="14077" width="9.6640625" style="55" customWidth="1"/>
    <col min="14078" max="14078" width="9.44140625" style="55" customWidth="1"/>
    <col min="14079" max="14079" width="9.33203125" style="55" customWidth="1"/>
    <col min="14080" max="14081" width="9.6640625" style="55" customWidth="1"/>
    <col min="14082" max="14083" width="9.33203125" style="55" customWidth="1"/>
    <col min="14084" max="14087" width="9.88671875" style="55" customWidth="1"/>
    <col min="14088" max="14088" width="12.44140625" style="55" customWidth="1"/>
    <col min="14089" max="14089" width="12.5546875" style="55" bestFit="1" customWidth="1"/>
    <col min="14090" max="14090" width="12.33203125" style="55" customWidth="1"/>
    <col min="14091" max="14320" width="9.109375" style="55"/>
    <col min="14321" max="14321" width="4.88671875" style="55" customWidth="1"/>
    <col min="14322" max="14322" width="25.109375" style="55" customWidth="1"/>
    <col min="14323" max="14323" width="13.5546875" style="55" customWidth="1"/>
    <col min="14324" max="14324" width="13.44140625" style="55" customWidth="1"/>
    <col min="14325" max="14325" width="13.88671875" style="55" customWidth="1"/>
    <col min="14326" max="14326" width="15.6640625" style="55" customWidth="1"/>
    <col min="14327" max="14327" width="15.33203125" style="55" customWidth="1"/>
    <col min="14328" max="14328" width="14.109375" style="55" customWidth="1"/>
    <col min="14329" max="14329" width="6.88671875" style="55" customWidth="1"/>
    <col min="14330" max="14330" width="2.6640625" style="55" customWidth="1"/>
    <col min="14331" max="14331" width="17.109375" style="55" customWidth="1"/>
    <col min="14332" max="14333" width="9.6640625" style="55" customWidth="1"/>
    <col min="14334" max="14334" width="9.44140625" style="55" customWidth="1"/>
    <col min="14335" max="14335" width="9.33203125" style="55" customWidth="1"/>
    <col min="14336" max="14337" width="9.6640625" style="55" customWidth="1"/>
    <col min="14338" max="14339" width="9.33203125" style="55" customWidth="1"/>
    <col min="14340" max="14343" width="9.88671875" style="55" customWidth="1"/>
    <col min="14344" max="14344" width="12.44140625" style="55" customWidth="1"/>
    <col min="14345" max="14345" width="12.5546875" style="55" bestFit="1" customWidth="1"/>
    <col min="14346" max="14346" width="12.33203125" style="55" customWidth="1"/>
    <col min="14347" max="14576" width="9.109375" style="55"/>
    <col min="14577" max="14577" width="4.88671875" style="55" customWidth="1"/>
    <col min="14578" max="14578" width="25.109375" style="55" customWidth="1"/>
    <col min="14579" max="14579" width="13.5546875" style="55" customWidth="1"/>
    <col min="14580" max="14580" width="13.44140625" style="55" customWidth="1"/>
    <col min="14581" max="14581" width="13.88671875" style="55" customWidth="1"/>
    <col min="14582" max="14582" width="15.6640625" style="55" customWidth="1"/>
    <col min="14583" max="14583" width="15.33203125" style="55" customWidth="1"/>
    <col min="14584" max="14584" width="14.109375" style="55" customWidth="1"/>
    <col min="14585" max="14585" width="6.88671875" style="55" customWidth="1"/>
    <col min="14586" max="14586" width="2.6640625" style="55" customWidth="1"/>
    <col min="14587" max="14587" width="17.109375" style="55" customWidth="1"/>
    <col min="14588" max="14589" width="9.6640625" style="55" customWidth="1"/>
    <col min="14590" max="14590" width="9.44140625" style="55" customWidth="1"/>
    <col min="14591" max="14591" width="9.33203125" style="55" customWidth="1"/>
    <col min="14592" max="14593" width="9.6640625" style="55" customWidth="1"/>
    <col min="14594" max="14595" width="9.33203125" style="55" customWidth="1"/>
    <col min="14596" max="14599" width="9.88671875" style="55" customWidth="1"/>
    <col min="14600" max="14600" width="12.44140625" style="55" customWidth="1"/>
    <col min="14601" max="14601" width="12.5546875" style="55" bestFit="1" customWidth="1"/>
    <col min="14602" max="14602" width="12.33203125" style="55" customWidth="1"/>
    <col min="14603" max="14832" width="9.109375" style="55"/>
    <col min="14833" max="14833" width="4.88671875" style="55" customWidth="1"/>
    <col min="14834" max="14834" width="25.109375" style="55" customWidth="1"/>
    <col min="14835" max="14835" width="13.5546875" style="55" customWidth="1"/>
    <col min="14836" max="14836" width="13.44140625" style="55" customWidth="1"/>
    <col min="14837" max="14837" width="13.88671875" style="55" customWidth="1"/>
    <col min="14838" max="14838" width="15.6640625" style="55" customWidth="1"/>
    <col min="14839" max="14839" width="15.33203125" style="55" customWidth="1"/>
    <col min="14840" max="14840" width="14.109375" style="55" customWidth="1"/>
    <col min="14841" max="14841" width="6.88671875" style="55" customWidth="1"/>
    <col min="14842" max="14842" width="2.6640625" style="55" customWidth="1"/>
    <col min="14843" max="14843" width="17.109375" style="55" customWidth="1"/>
    <col min="14844" max="14845" width="9.6640625" style="55" customWidth="1"/>
    <col min="14846" max="14846" width="9.44140625" style="55" customWidth="1"/>
    <col min="14847" max="14847" width="9.33203125" style="55" customWidth="1"/>
    <col min="14848" max="14849" width="9.6640625" style="55" customWidth="1"/>
    <col min="14850" max="14851" width="9.33203125" style="55" customWidth="1"/>
    <col min="14852" max="14855" width="9.88671875" style="55" customWidth="1"/>
    <col min="14856" max="14856" width="12.44140625" style="55" customWidth="1"/>
    <col min="14857" max="14857" width="12.5546875" style="55" bestFit="1" customWidth="1"/>
    <col min="14858" max="14858" width="12.33203125" style="55" customWidth="1"/>
    <col min="14859" max="15088" width="9.109375" style="55"/>
    <col min="15089" max="15089" width="4.88671875" style="55" customWidth="1"/>
    <col min="15090" max="15090" width="25.109375" style="55" customWidth="1"/>
    <col min="15091" max="15091" width="13.5546875" style="55" customWidth="1"/>
    <col min="15092" max="15092" width="13.44140625" style="55" customWidth="1"/>
    <col min="15093" max="15093" width="13.88671875" style="55" customWidth="1"/>
    <col min="15094" max="15094" width="15.6640625" style="55" customWidth="1"/>
    <col min="15095" max="15095" width="15.33203125" style="55" customWidth="1"/>
    <col min="15096" max="15096" width="14.109375" style="55" customWidth="1"/>
    <col min="15097" max="15097" width="6.88671875" style="55" customWidth="1"/>
    <col min="15098" max="15098" width="2.6640625" style="55" customWidth="1"/>
    <col min="15099" max="15099" width="17.109375" style="55" customWidth="1"/>
    <col min="15100" max="15101" width="9.6640625" style="55" customWidth="1"/>
    <col min="15102" max="15102" width="9.44140625" style="55" customWidth="1"/>
    <col min="15103" max="15103" width="9.33203125" style="55" customWidth="1"/>
    <col min="15104" max="15105" width="9.6640625" style="55" customWidth="1"/>
    <col min="15106" max="15107" width="9.33203125" style="55" customWidth="1"/>
    <col min="15108" max="15111" width="9.88671875" style="55" customWidth="1"/>
    <col min="15112" max="15112" width="12.44140625" style="55" customWidth="1"/>
    <col min="15113" max="15113" width="12.5546875" style="55" bestFit="1" customWidth="1"/>
    <col min="15114" max="15114" width="12.33203125" style="55" customWidth="1"/>
    <col min="15115" max="15344" width="9.109375" style="55"/>
    <col min="15345" max="15345" width="4.88671875" style="55" customWidth="1"/>
    <col min="15346" max="15346" width="25.109375" style="55" customWidth="1"/>
    <col min="15347" max="15347" width="13.5546875" style="55" customWidth="1"/>
    <col min="15348" max="15348" width="13.44140625" style="55" customWidth="1"/>
    <col min="15349" max="15349" width="13.88671875" style="55" customWidth="1"/>
    <col min="15350" max="15350" width="15.6640625" style="55" customWidth="1"/>
    <col min="15351" max="15351" width="15.33203125" style="55" customWidth="1"/>
    <col min="15352" max="15352" width="14.109375" style="55" customWidth="1"/>
    <col min="15353" max="15353" width="6.88671875" style="55" customWidth="1"/>
    <col min="15354" max="15354" width="2.6640625" style="55" customWidth="1"/>
    <col min="15355" max="15355" width="17.109375" style="55" customWidth="1"/>
    <col min="15356" max="15357" width="9.6640625" style="55" customWidth="1"/>
    <col min="15358" max="15358" width="9.44140625" style="55" customWidth="1"/>
    <col min="15359" max="15359" width="9.33203125" style="55" customWidth="1"/>
    <col min="15360" max="15361" width="9.6640625" style="55" customWidth="1"/>
    <col min="15362" max="15363" width="9.33203125" style="55" customWidth="1"/>
    <col min="15364" max="15367" width="9.88671875" style="55" customWidth="1"/>
    <col min="15368" max="15368" width="12.44140625" style="55" customWidth="1"/>
    <col min="15369" max="15369" width="12.5546875" style="55" bestFit="1" customWidth="1"/>
    <col min="15370" max="15370" width="12.33203125" style="55" customWidth="1"/>
    <col min="15371" max="15600" width="9.109375" style="55"/>
    <col min="15601" max="15601" width="4.88671875" style="55" customWidth="1"/>
    <col min="15602" max="15602" width="25.109375" style="55" customWidth="1"/>
    <col min="15603" max="15603" width="13.5546875" style="55" customWidth="1"/>
    <col min="15604" max="15604" width="13.44140625" style="55" customWidth="1"/>
    <col min="15605" max="15605" width="13.88671875" style="55" customWidth="1"/>
    <col min="15606" max="15606" width="15.6640625" style="55" customWidth="1"/>
    <col min="15607" max="15607" width="15.33203125" style="55" customWidth="1"/>
    <col min="15608" max="15608" width="14.109375" style="55" customWidth="1"/>
    <col min="15609" max="15609" width="6.88671875" style="55" customWidth="1"/>
    <col min="15610" max="15610" width="2.6640625" style="55" customWidth="1"/>
    <col min="15611" max="15611" width="17.109375" style="55" customWidth="1"/>
    <col min="15612" max="15613" width="9.6640625" style="55" customWidth="1"/>
    <col min="15614" max="15614" width="9.44140625" style="55" customWidth="1"/>
    <col min="15615" max="15615" width="9.33203125" style="55" customWidth="1"/>
    <col min="15616" max="15617" width="9.6640625" style="55" customWidth="1"/>
    <col min="15618" max="15619" width="9.33203125" style="55" customWidth="1"/>
    <col min="15620" max="15623" width="9.88671875" style="55" customWidth="1"/>
    <col min="15624" max="15624" width="12.44140625" style="55" customWidth="1"/>
    <col min="15625" max="15625" width="12.5546875" style="55" bestFit="1" customWidth="1"/>
    <col min="15626" max="15626" width="12.33203125" style="55" customWidth="1"/>
    <col min="15627" max="15856" width="9.109375" style="55"/>
    <col min="15857" max="15857" width="4.88671875" style="55" customWidth="1"/>
    <col min="15858" max="15858" width="25.109375" style="55" customWidth="1"/>
    <col min="15859" max="15859" width="13.5546875" style="55" customWidth="1"/>
    <col min="15860" max="15860" width="13.44140625" style="55" customWidth="1"/>
    <col min="15861" max="15861" width="13.88671875" style="55" customWidth="1"/>
    <col min="15862" max="15862" width="15.6640625" style="55" customWidth="1"/>
    <col min="15863" max="15863" width="15.33203125" style="55" customWidth="1"/>
    <col min="15864" max="15864" width="14.109375" style="55" customWidth="1"/>
    <col min="15865" max="15865" width="6.88671875" style="55" customWidth="1"/>
    <col min="15866" max="15866" width="2.6640625" style="55" customWidth="1"/>
    <col min="15867" max="15867" width="17.109375" style="55" customWidth="1"/>
    <col min="15868" max="15869" width="9.6640625" style="55" customWidth="1"/>
    <col min="15870" max="15870" width="9.44140625" style="55" customWidth="1"/>
    <col min="15871" max="15871" width="9.33203125" style="55" customWidth="1"/>
    <col min="15872" max="15873" width="9.6640625" style="55" customWidth="1"/>
    <col min="15874" max="15875" width="9.33203125" style="55" customWidth="1"/>
    <col min="15876" max="15879" width="9.88671875" style="55" customWidth="1"/>
    <col min="15880" max="15880" width="12.44140625" style="55" customWidth="1"/>
    <col min="15881" max="15881" width="12.5546875" style="55" bestFit="1" customWidth="1"/>
    <col min="15882" max="15882" width="12.33203125" style="55" customWidth="1"/>
    <col min="15883" max="16112" width="9.109375" style="55"/>
    <col min="16113" max="16113" width="4.88671875" style="55" customWidth="1"/>
    <col min="16114" max="16114" width="25.109375" style="55" customWidth="1"/>
    <col min="16115" max="16115" width="13.5546875" style="55" customWidth="1"/>
    <col min="16116" max="16116" width="13.44140625" style="55" customWidth="1"/>
    <col min="16117" max="16117" width="13.88671875" style="55" customWidth="1"/>
    <col min="16118" max="16118" width="15.6640625" style="55" customWidth="1"/>
    <col min="16119" max="16119" width="15.33203125" style="55" customWidth="1"/>
    <col min="16120" max="16120" width="14.109375" style="55" customWidth="1"/>
    <col min="16121" max="16121" width="6.88671875" style="55" customWidth="1"/>
    <col min="16122" max="16122" width="2.6640625" style="55" customWidth="1"/>
    <col min="16123" max="16123" width="17.109375" style="55" customWidth="1"/>
    <col min="16124" max="16125" width="9.6640625" style="55" customWidth="1"/>
    <col min="16126" max="16126" width="9.44140625" style="55" customWidth="1"/>
    <col min="16127" max="16127" width="9.33203125" style="55" customWidth="1"/>
    <col min="16128" max="16129" width="9.6640625" style="55" customWidth="1"/>
    <col min="16130" max="16131" width="9.33203125" style="55" customWidth="1"/>
    <col min="16132" max="16135" width="9.88671875" style="55" customWidth="1"/>
    <col min="16136" max="16136" width="12.44140625" style="55" customWidth="1"/>
    <col min="16137" max="16137" width="12.5546875" style="55" bestFit="1" customWidth="1"/>
    <col min="16138" max="16138" width="12.33203125" style="55" customWidth="1"/>
    <col min="16139" max="16384" width="9.109375" style="55"/>
  </cols>
  <sheetData>
    <row r="1" spans="1:10" s="44" customFormat="1" ht="15.75" customHeight="1" x14ac:dyDescent="0.25">
      <c r="A1" s="85" t="s">
        <v>184</v>
      </c>
      <c r="B1" s="85"/>
      <c r="C1" s="85"/>
      <c r="D1" s="85"/>
      <c r="E1" s="85"/>
      <c r="F1" s="85"/>
      <c r="G1" s="85"/>
      <c r="H1" s="85"/>
    </row>
    <row r="2" spans="1:10" s="45" customFormat="1" ht="15.75" customHeight="1" x14ac:dyDescent="0.25">
      <c r="A2" s="85" t="s">
        <v>185</v>
      </c>
      <c r="B2" s="85"/>
      <c r="C2" s="85"/>
      <c r="D2" s="85"/>
      <c r="E2" s="85"/>
      <c r="F2" s="85"/>
      <c r="G2" s="85"/>
      <c r="H2" s="85"/>
    </row>
    <row r="3" spans="1:10" s="46" customFormat="1" x14ac:dyDescent="0.25">
      <c r="C3" s="47"/>
      <c r="D3" s="47"/>
      <c r="E3" s="47"/>
      <c r="F3" s="47"/>
      <c r="G3" s="48"/>
      <c r="H3" s="47"/>
    </row>
    <row r="4" spans="1:10" s="45" customFormat="1" ht="16.5" customHeight="1" x14ac:dyDescent="0.25">
      <c r="A4" s="49" t="s">
        <v>186</v>
      </c>
      <c r="B4" s="49" t="s">
        <v>187</v>
      </c>
      <c r="C4" s="86" t="s">
        <v>188</v>
      </c>
      <c r="D4" s="86"/>
      <c r="E4" s="86"/>
      <c r="F4" s="86" t="s">
        <v>189</v>
      </c>
      <c r="G4" s="86"/>
      <c r="H4" s="86"/>
    </row>
    <row r="5" spans="1:10" s="44" customFormat="1" ht="16.5" customHeight="1" x14ac:dyDescent="0.25">
      <c r="A5" s="49"/>
      <c r="B5" s="50" t="s">
        <v>190</v>
      </c>
      <c r="C5" s="51" t="s">
        <v>191</v>
      </c>
      <c r="D5" s="51" t="s">
        <v>192</v>
      </c>
      <c r="E5" s="51" t="s">
        <v>193</v>
      </c>
      <c r="F5" s="51" t="s">
        <v>191</v>
      </c>
      <c r="G5" s="51" t="s">
        <v>192</v>
      </c>
      <c r="H5" s="51" t="s">
        <v>193</v>
      </c>
    </row>
    <row r="6" spans="1:10" ht="16.5" customHeight="1" x14ac:dyDescent="0.25">
      <c r="A6" s="49">
        <v>1</v>
      </c>
      <c r="B6" s="52" t="s">
        <v>194</v>
      </c>
      <c r="C6" s="53">
        <v>146465.79999999999</v>
      </c>
      <c r="D6" s="53">
        <v>148748.6</v>
      </c>
      <c r="E6" s="54">
        <f>D6-C6</f>
        <v>2282.8000000000175</v>
      </c>
      <c r="F6" s="54">
        <f>[1]ноябрь!F6+'смета -18 г'!C6</f>
        <v>1659109.5</v>
      </c>
      <c r="G6" s="54">
        <f>[1]ноябрь!G6+'смета -18 г'!D6</f>
        <v>1638945.4000000001</v>
      </c>
      <c r="H6" s="54">
        <f>G6-F6</f>
        <v>-20164.09999999986</v>
      </c>
      <c r="J6" s="56"/>
    </row>
    <row r="7" spans="1:10" ht="16.5" customHeight="1" x14ac:dyDescent="0.25">
      <c r="A7" s="49">
        <v>2</v>
      </c>
      <c r="B7" s="52" t="s">
        <v>195</v>
      </c>
      <c r="C7" s="53">
        <v>55474.5</v>
      </c>
      <c r="D7" s="53">
        <v>63915.199999999997</v>
      </c>
      <c r="E7" s="54">
        <f t="shared" ref="E7:E17" si="0">D7-C7</f>
        <v>8440.6999999999971</v>
      </c>
      <c r="F7" s="54">
        <f>[1]ноябрь!F7+'смета -18 г'!C7</f>
        <v>702791.99999999988</v>
      </c>
      <c r="G7" s="54">
        <f>[1]ноябрь!G7+'смета -18 г'!D7</f>
        <v>737333.29999999993</v>
      </c>
      <c r="H7" s="54">
        <f t="shared" ref="H7:H16" si="1">G7-F7</f>
        <v>34541.300000000047</v>
      </c>
      <c r="J7" s="56"/>
    </row>
    <row r="8" spans="1:10" ht="16.5" customHeight="1" x14ac:dyDescent="0.25">
      <c r="A8" s="49" t="s">
        <v>196</v>
      </c>
      <c r="B8" s="52" t="s">
        <v>197</v>
      </c>
      <c r="C8" s="53">
        <v>24500</v>
      </c>
      <c r="D8" s="53">
        <v>26767</v>
      </c>
      <c r="E8" s="54">
        <f t="shared" si="0"/>
        <v>2267</v>
      </c>
      <c r="F8" s="54">
        <f>[1]ноябрь!F8+'смета -18 г'!C8</f>
        <v>309223.40000000002</v>
      </c>
      <c r="G8" s="54">
        <f>[1]ноябрь!G8+'смета -18 г'!D8</f>
        <v>328186.90000000002</v>
      </c>
      <c r="H8" s="54">
        <f t="shared" si="1"/>
        <v>18963.5</v>
      </c>
      <c r="J8" s="56"/>
    </row>
    <row r="9" spans="1:10" ht="16.5" customHeight="1" x14ac:dyDescent="0.25">
      <c r="A9" s="49"/>
      <c r="B9" s="52" t="s">
        <v>198</v>
      </c>
      <c r="C9" s="53">
        <v>0</v>
      </c>
      <c r="D9" s="53">
        <v>0</v>
      </c>
      <c r="E9" s="54">
        <f>D9-C9</f>
        <v>0</v>
      </c>
      <c r="F9" s="54">
        <f>[1]ноябрь!F9+'смета -18 г'!C9</f>
        <v>0</v>
      </c>
      <c r="G9" s="54">
        <f>[1]ноябрь!G9+'смета -18 г'!D9</f>
        <v>0</v>
      </c>
      <c r="H9" s="54">
        <f t="shared" si="1"/>
        <v>0</v>
      </c>
      <c r="J9" s="56"/>
    </row>
    <row r="10" spans="1:10" ht="16.5" customHeight="1" x14ac:dyDescent="0.25">
      <c r="A10" s="49">
        <v>3</v>
      </c>
      <c r="B10" s="52" t="s">
        <v>199</v>
      </c>
      <c r="C10" s="53">
        <v>0</v>
      </c>
      <c r="D10" s="53">
        <v>0</v>
      </c>
      <c r="E10" s="54">
        <f>D10-C10</f>
        <v>0</v>
      </c>
      <c r="F10" s="54">
        <f>[1]ноябрь!F10+'смета -18 г'!C10</f>
        <v>0</v>
      </c>
      <c r="G10" s="54">
        <f>[1]ноябрь!G10+'смета -18 г'!D10</f>
        <v>0</v>
      </c>
      <c r="H10" s="54">
        <f t="shared" si="1"/>
        <v>0</v>
      </c>
      <c r="J10" s="56"/>
    </row>
    <row r="11" spans="1:10" ht="16.5" customHeight="1" x14ac:dyDescent="0.25">
      <c r="A11" s="49">
        <v>4</v>
      </c>
      <c r="B11" s="52" t="s">
        <v>200</v>
      </c>
      <c r="C11" s="53">
        <v>139583.29999999999</v>
      </c>
      <c r="D11" s="53">
        <v>139347.6</v>
      </c>
      <c r="E11" s="54">
        <f>D11-C11</f>
        <v>-235.69999999998254</v>
      </c>
      <c r="F11" s="54">
        <f>[1]ноябрь!F11+'смета -18 г'!C11</f>
        <v>1674959.7000000002</v>
      </c>
      <c r="G11" s="54">
        <f>[1]ноябрь!G11+'смета -18 г'!D11</f>
        <v>1702539.45</v>
      </c>
      <c r="H11" s="54">
        <f t="shared" si="1"/>
        <v>27579.749999999767</v>
      </c>
      <c r="J11" s="56"/>
    </row>
    <row r="12" spans="1:10" ht="16.5" customHeight="1" x14ac:dyDescent="0.25">
      <c r="A12" s="49">
        <v>5</v>
      </c>
      <c r="B12" s="52" t="s">
        <v>201</v>
      </c>
      <c r="C12" s="53">
        <v>56666.7</v>
      </c>
      <c r="D12" s="53">
        <v>58124.9</v>
      </c>
      <c r="E12" s="54">
        <f t="shared" si="0"/>
        <v>1458.2000000000044</v>
      </c>
      <c r="F12" s="54">
        <f>[1]ноябрь!F12+'смета -18 г'!C12</f>
        <v>680040.29999999993</v>
      </c>
      <c r="G12" s="54">
        <f>[1]ноябрь!G12+'смета -18 г'!D12</f>
        <v>686470.10000000009</v>
      </c>
      <c r="H12" s="54">
        <f t="shared" si="1"/>
        <v>6429.800000000163</v>
      </c>
      <c r="J12" s="56"/>
    </row>
    <row r="13" spans="1:10" ht="16.5" customHeight="1" x14ac:dyDescent="0.25">
      <c r="A13" s="49">
        <v>6</v>
      </c>
      <c r="B13" s="52" t="s">
        <v>202</v>
      </c>
      <c r="C13" s="53">
        <v>0</v>
      </c>
      <c r="D13" s="53">
        <v>0</v>
      </c>
      <c r="E13" s="54">
        <f t="shared" si="0"/>
        <v>0</v>
      </c>
      <c r="F13" s="54">
        <f>[1]ноябрь!F13+'смета -18 г'!C13</f>
        <v>0</v>
      </c>
      <c r="G13" s="54">
        <f>[1]ноябрь!G13+'смета -18 г'!D13</f>
        <v>0</v>
      </c>
      <c r="H13" s="54">
        <f t="shared" si="1"/>
        <v>0</v>
      </c>
      <c r="J13" s="56"/>
    </row>
    <row r="14" spans="1:10" ht="16.5" customHeight="1" x14ac:dyDescent="0.25">
      <c r="A14" s="49">
        <v>7</v>
      </c>
      <c r="B14" s="52" t="s">
        <v>203</v>
      </c>
      <c r="C14" s="53">
        <v>0</v>
      </c>
      <c r="D14" s="53">
        <v>0</v>
      </c>
      <c r="E14" s="54">
        <f t="shared" si="0"/>
        <v>0</v>
      </c>
      <c r="F14" s="54">
        <f>[1]ноябрь!F14+'смета -18 г'!C14</f>
        <v>0</v>
      </c>
      <c r="G14" s="54">
        <f>[1]ноябрь!G14+'смета -18 г'!D14</f>
        <v>0</v>
      </c>
      <c r="H14" s="54">
        <f t="shared" si="1"/>
        <v>0</v>
      </c>
      <c r="J14" s="56"/>
    </row>
    <row r="15" spans="1:10" ht="16.5" customHeight="1" x14ac:dyDescent="0.25">
      <c r="A15" s="49">
        <v>8</v>
      </c>
      <c r="B15" s="52" t="s">
        <v>204</v>
      </c>
      <c r="C15" s="53">
        <v>0</v>
      </c>
      <c r="D15" s="53">
        <v>0</v>
      </c>
      <c r="E15" s="54">
        <f t="shared" si="0"/>
        <v>0</v>
      </c>
      <c r="F15" s="54">
        <f>[1]ноябрь!F15+'смета -18 г'!C15</f>
        <v>0</v>
      </c>
      <c r="G15" s="54">
        <f>[1]ноябрь!G15+'смета -18 г'!D15</f>
        <v>0</v>
      </c>
      <c r="H15" s="54">
        <f>G15-F15</f>
        <v>0</v>
      </c>
      <c r="J15" s="56"/>
    </row>
    <row r="16" spans="1:10" ht="16.5" customHeight="1" x14ac:dyDescent="0.25">
      <c r="A16" s="49">
        <v>9</v>
      </c>
      <c r="B16" s="52" t="s">
        <v>205</v>
      </c>
      <c r="C16" s="53">
        <v>0</v>
      </c>
      <c r="E16" s="54">
        <f t="shared" si="0"/>
        <v>0</v>
      </c>
      <c r="F16" s="54">
        <f>[1]ноябрь!F16+'смета -18 г'!C16</f>
        <v>0</v>
      </c>
      <c r="G16" s="54">
        <f>[1]ноябрь!G16+'смета -18 г'!D16</f>
        <v>0</v>
      </c>
      <c r="H16" s="54">
        <f t="shared" si="1"/>
        <v>0</v>
      </c>
      <c r="J16" s="56"/>
    </row>
    <row r="17" spans="1:10" ht="16.5" customHeight="1" x14ac:dyDescent="0.25">
      <c r="A17" s="49">
        <v>10</v>
      </c>
      <c r="B17" s="52" t="s">
        <v>206</v>
      </c>
      <c r="C17" s="53">
        <v>834</v>
      </c>
      <c r="D17" s="53">
        <v>0</v>
      </c>
      <c r="E17" s="54">
        <f t="shared" si="0"/>
        <v>-834</v>
      </c>
      <c r="F17" s="54">
        <f>[1]ноябрь!F17+'смета -18 г'!C17</f>
        <v>17181</v>
      </c>
      <c r="G17" s="54">
        <f>[1]ноябрь!G17+'смета -18 г'!D17</f>
        <v>18795</v>
      </c>
      <c r="H17" s="54">
        <f>G17-F17</f>
        <v>1614</v>
      </c>
      <c r="J17" s="56"/>
    </row>
    <row r="18" spans="1:10" ht="16.5" customHeight="1" x14ac:dyDescent="0.25">
      <c r="A18" s="49"/>
      <c r="B18" s="58" t="s">
        <v>207</v>
      </c>
      <c r="C18" s="59">
        <f t="shared" ref="C18:H18" si="2">C6+C7+C10+C11+C12+C13+C16+C17</f>
        <v>399024.3</v>
      </c>
      <c r="D18" s="59">
        <f t="shared" si="2"/>
        <v>410136.30000000005</v>
      </c>
      <c r="E18" s="59">
        <f t="shared" si="2"/>
        <v>11112.000000000036</v>
      </c>
      <c r="F18" s="59">
        <f t="shared" si="2"/>
        <v>4734082.5</v>
      </c>
      <c r="G18" s="59">
        <f t="shared" si="2"/>
        <v>4784083.25</v>
      </c>
      <c r="H18" s="59">
        <f t="shared" si="2"/>
        <v>50000.750000000116</v>
      </c>
      <c r="J18" s="56"/>
    </row>
    <row r="19" spans="1:10" s="44" customFormat="1" ht="16.5" customHeight="1" x14ac:dyDescent="0.25">
      <c r="A19" s="49"/>
      <c r="C19" s="87"/>
      <c r="D19" s="88"/>
      <c r="E19" s="88"/>
      <c r="F19" s="88"/>
      <c r="G19" s="88"/>
      <c r="H19" s="89"/>
    </row>
    <row r="20" spans="1:10" ht="16.5" customHeight="1" x14ac:dyDescent="0.25">
      <c r="A20" s="49">
        <v>1</v>
      </c>
      <c r="B20" s="60" t="s">
        <v>208</v>
      </c>
      <c r="C20" s="61">
        <f t="shared" ref="C20:H20" si="3">C18*1.5%</f>
        <v>5985.3644999999997</v>
      </c>
      <c r="D20" s="61">
        <f t="shared" si="3"/>
        <v>6152.0445000000009</v>
      </c>
      <c r="E20" s="61">
        <f t="shared" si="3"/>
        <v>166.68000000000055</v>
      </c>
      <c r="F20" s="61">
        <f t="shared" si="3"/>
        <v>71011.237500000003</v>
      </c>
      <c r="G20" s="61">
        <f t="shared" si="3"/>
        <v>71761.248749999999</v>
      </c>
      <c r="H20" s="61">
        <f t="shared" si="3"/>
        <v>750.01125000000172</v>
      </c>
    </row>
    <row r="21" spans="1:10" ht="16.5" customHeight="1" x14ac:dyDescent="0.25">
      <c r="A21" s="49">
        <v>2</v>
      </c>
      <c r="B21" s="60" t="s">
        <v>209</v>
      </c>
      <c r="C21" s="61">
        <f>(C6+C7+C10+C11+C12+C13+C17)*1.4%</f>
        <v>5586.3401999999996</v>
      </c>
      <c r="D21" s="61">
        <f>(D6+D7+D10+D11+D12+D13+D17)*1.4%</f>
        <v>5741.9081999999999</v>
      </c>
      <c r="E21" s="61">
        <f>D21-C21</f>
        <v>155.56800000000021</v>
      </c>
      <c r="F21" s="54">
        <f>[1]ноябрь!F21+'смета -18 г'!C21</f>
        <v>66277.154999999999</v>
      </c>
      <c r="G21" s="54">
        <f>[1]ноябрь!G21+'смета -18 г'!D21</f>
        <v>66977.165499999988</v>
      </c>
      <c r="H21" s="61">
        <f>G21-F21</f>
        <v>700.01049999998941</v>
      </c>
      <c r="J21" s="46"/>
    </row>
    <row r="22" spans="1:10" ht="16.5" customHeight="1" x14ac:dyDescent="0.25">
      <c r="A22" s="49">
        <v>3</v>
      </c>
      <c r="B22" s="60" t="s">
        <v>210</v>
      </c>
      <c r="C22" s="61">
        <f t="shared" ref="C22:H22" si="4">(C6+C7+C10+C11+C12+C17)*0.3%</f>
        <v>1197.0728999999999</v>
      </c>
      <c r="D22" s="61">
        <f t="shared" si="4"/>
        <v>1230.4089000000001</v>
      </c>
      <c r="E22" s="61">
        <f t="shared" si="4"/>
        <v>33.336000000000112</v>
      </c>
      <c r="F22" s="61">
        <f t="shared" si="4"/>
        <v>14202.247499999999</v>
      </c>
      <c r="G22" s="54">
        <f>[1]ноябрь!G22+'смета -18 г'!D22</f>
        <v>14352.249750000001</v>
      </c>
      <c r="H22" s="61">
        <f t="shared" si="4"/>
        <v>150.00225000000034</v>
      </c>
    </row>
    <row r="23" spans="1:10" ht="16.5" customHeight="1" x14ac:dyDescent="0.25">
      <c r="A23" s="49"/>
      <c r="B23" s="50" t="s">
        <v>211</v>
      </c>
      <c r="C23" s="62">
        <f>SUM(C20:C22)</f>
        <v>12768.777599999998</v>
      </c>
      <c r="D23" s="62">
        <f>SUM(D20:D22)</f>
        <v>13124.361600000002</v>
      </c>
      <c r="E23" s="62">
        <f>D23-C23</f>
        <v>355.58400000000438</v>
      </c>
      <c r="F23" s="62">
        <f>SUM(F20:F22)</f>
        <v>151490.64000000001</v>
      </c>
      <c r="G23" s="63">
        <f>SUM(G20:G22)</f>
        <v>153090.66399999996</v>
      </c>
      <c r="H23" s="62">
        <f>SUM(H20:H22)</f>
        <v>1600.0239999999917</v>
      </c>
    </row>
    <row r="24" spans="1:10" ht="16.5" customHeight="1" x14ac:dyDescent="0.25">
      <c r="A24" s="49"/>
      <c r="B24" s="50" t="s">
        <v>212</v>
      </c>
      <c r="C24" s="62">
        <f t="shared" ref="C24:H24" si="5">C18-C23</f>
        <v>386255.52240000002</v>
      </c>
      <c r="D24" s="62">
        <f t="shared" si="5"/>
        <v>397011.93840000004</v>
      </c>
      <c r="E24" s="62">
        <f t="shared" si="5"/>
        <v>10756.416000000032</v>
      </c>
      <c r="F24" s="62">
        <f t="shared" si="5"/>
        <v>4582591.8600000003</v>
      </c>
      <c r="G24" s="63">
        <f>G18-G23</f>
        <v>4630992.5860000001</v>
      </c>
      <c r="H24" s="62">
        <f t="shared" si="5"/>
        <v>48400.726000000126</v>
      </c>
    </row>
    <row r="25" spans="1:10" ht="16.5" customHeight="1" x14ac:dyDescent="0.25">
      <c r="A25" s="49"/>
      <c r="B25" s="50" t="s">
        <v>213</v>
      </c>
      <c r="C25" s="64"/>
      <c r="D25" s="65"/>
      <c r="E25" s="65"/>
      <c r="F25" s="65"/>
      <c r="G25" s="65"/>
      <c r="H25" s="66"/>
    </row>
    <row r="26" spans="1:10" ht="16.5" customHeight="1" x14ac:dyDescent="0.25">
      <c r="A26" s="49">
        <v>1</v>
      </c>
      <c r="B26" s="60" t="s">
        <v>214</v>
      </c>
      <c r="C26" s="67">
        <f t="shared" ref="C26:H26" si="6">C24*50%</f>
        <v>193127.76120000001</v>
      </c>
      <c r="D26" s="67">
        <f t="shared" si="6"/>
        <v>198505.96920000002</v>
      </c>
      <c r="E26" s="67">
        <f t="shared" si="6"/>
        <v>5378.208000000016</v>
      </c>
      <c r="F26" s="67">
        <f t="shared" si="6"/>
        <v>2291295.9300000002</v>
      </c>
      <c r="G26" s="67">
        <f t="shared" si="6"/>
        <v>2315496.2930000001</v>
      </c>
      <c r="H26" s="67">
        <f t="shared" si="6"/>
        <v>24200.363000000063</v>
      </c>
    </row>
    <row r="27" spans="1:10" ht="16.5" customHeight="1" x14ac:dyDescent="0.25">
      <c r="A27" s="49">
        <v>2</v>
      </c>
      <c r="B27" s="60" t="s">
        <v>215</v>
      </c>
      <c r="C27" s="53"/>
      <c r="D27" s="54">
        <v>0</v>
      </c>
      <c r="E27" s="54">
        <f>D27-C27</f>
        <v>0</v>
      </c>
      <c r="F27" s="54">
        <f>[1]ноябрь!F27+'смета -18 г'!C27</f>
        <v>0</v>
      </c>
      <c r="G27" s="54">
        <f>[1]ноябрь!G27+'смета -18 г'!D27</f>
        <v>0</v>
      </c>
      <c r="H27" s="54">
        <f>G27-F27</f>
        <v>0</v>
      </c>
    </row>
    <row r="28" spans="1:10" s="44" customFormat="1" ht="16.5" customHeight="1" x14ac:dyDescent="0.25">
      <c r="A28" s="49">
        <v>3</v>
      </c>
      <c r="B28" s="60" t="s">
        <v>216</v>
      </c>
      <c r="C28" s="53"/>
      <c r="D28" s="68"/>
      <c r="E28" s="54">
        <f>D28-C28</f>
        <v>0</v>
      </c>
      <c r="F28" s="54">
        <f>[1]ноябрь!F28+'смета -18 г'!C28</f>
        <v>0</v>
      </c>
      <c r="G28" s="54">
        <f>[1]ноябрь!G28+'смета -18 г'!D28</f>
        <v>0</v>
      </c>
      <c r="H28" s="54">
        <f>G28-F28</f>
        <v>0</v>
      </c>
    </row>
    <row r="29" spans="1:10" ht="16.5" customHeight="1" x14ac:dyDescent="0.25">
      <c r="A29" s="69"/>
      <c r="B29" s="50" t="s">
        <v>212</v>
      </c>
      <c r="C29" s="62">
        <f t="shared" ref="C29:H29" si="7">C24-C26-C27-C28</f>
        <v>193127.76120000001</v>
      </c>
      <c r="D29" s="62">
        <f t="shared" si="7"/>
        <v>198505.96920000002</v>
      </c>
      <c r="E29" s="62">
        <f t="shared" si="7"/>
        <v>5378.208000000016</v>
      </c>
      <c r="F29" s="62">
        <f t="shared" si="7"/>
        <v>2291295.9300000002</v>
      </c>
      <c r="G29" s="63">
        <f>G24-G26-G27-G28</f>
        <v>2315496.2930000001</v>
      </c>
      <c r="H29" s="62">
        <f t="shared" si="7"/>
        <v>24200.363000000063</v>
      </c>
    </row>
    <row r="30" spans="1:10" ht="16.5" customHeight="1" x14ac:dyDescent="0.25">
      <c r="A30" s="49"/>
      <c r="B30" s="50" t="s">
        <v>217</v>
      </c>
      <c r="C30" s="90"/>
      <c r="D30" s="91"/>
      <c r="E30" s="91"/>
      <c r="F30" s="91"/>
      <c r="G30" s="91"/>
      <c r="H30" s="92"/>
    </row>
    <row r="31" spans="1:10" ht="16.5" customHeight="1" x14ac:dyDescent="0.25">
      <c r="A31" s="49">
        <v>1</v>
      </c>
      <c r="B31" s="60" t="s">
        <v>218</v>
      </c>
      <c r="C31" s="53">
        <v>77500</v>
      </c>
      <c r="D31" s="70">
        <v>87026.6</v>
      </c>
      <c r="E31" s="54">
        <f t="shared" ref="E31:E49" si="8">D31-C31</f>
        <v>9526.6000000000058</v>
      </c>
      <c r="F31" s="67">
        <f>[1]ноябрь!F31+'смета -18 г'!C31</f>
        <v>930000</v>
      </c>
      <c r="G31" s="67">
        <f>[1]ноябрь!G31+'смета -18 г'!D31</f>
        <v>931534.1</v>
      </c>
      <c r="H31" s="67">
        <f>G31-F31</f>
        <v>1534.0999999999767</v>
      </c>
    </row>
    <row r="32" spans="1:10" ht="16.5" customHeight="1" x14ac:dyDescent="0.25">
      <c r="A32" s="49">
        <v>2</v>
      </c>
      <c r="B32" s="60" t="s">
        <v>219</v>
      </c>
      <c r="C32" s="53">
        <f>C31*25%</f>
        <v>19375</v>
      </c>
      <c r="D32" s="70">
        <v>23301.599999999999</v>
      </c>
      <c r="E32" s="54">
        <f t="shared" si="8"/>
        <v>3926.5999999999985</v>
      </c>
      <c r="F32" s="67">
        <f>[1]ноябрь!F32+'смета -18 г'!C32</f>
        <v>232500</v>
      </c>
      <c r="G32" s="67">
        <f>[1]ноябрь!G32+'смета -18 г'!D32</f>
        <v>231104.44999999998</v>
      </c>
      <c r="H32" s="67">
        <f t="shared" ref="H32:H47" si="9">G32-F32</f>
        <v>-1395.5500000000175</v>
      </c>
    </row>
    <row r="33" spans="1:8" ht="16.5" customHeight="1" x14ac:dyDescent="0.25">
      <c r="A33" s="49">
        <v>3</v>
      </c>
      <c r="B33" s="60" t="s">
        <v>220</v>
      </c>
      <c r="C33" s="53">
        <v>9750</v>
      </c>
      <c r="D33" s="70">
        <v>9800</v>
      </c>
      <c r="E33" s="54">
        <f t="shared" si="8"/>
        <v>50</v>
      </c>
      <c r="F33" s="67">
        <f>[1]ноябрь!F33+'смета -18 г'!C33</f>
        <v>117000</v>
      </c>
      <c r="G33" s="67">
        <f>[1]ноябрь!G33+'смета -18 г'!D33</f>
        <v>140273.18</v>
      </c>
      <c r="H33" s="67">
        <f t="shared" si="9"/>
        <v>23273.179999999993</v>
      </c>
    </row>
    <row r="34" spans="1:8" ht="16.5" customHeight="1" x14ac:dyDescent="0.25">
      <c r="A34" s="49">
        <v>4</v>
      </c>
      <c r="B34" s="60" t="s">
        <v>221</v>
      </c>
      <c r="C34" s="53">
        <v>8120</v>
      </c>
      <c r="D34" s="70">
        <v>16500</v>
      </c>
      <c r="E34" s="54">
        <f t="shared" si="8"/>
        <v>8380</v>
      </c>
      <c r="F34" s="67">
        <f>[1]ноябрь!F34+'смета -18 г'!C34</f>
        <v>96600</v>
      </c>
      <c r="G34" s="67">
        <f>[1]ноябрь!G34+'смета -18 г'!D34</f>
        <v>124446.8</v>
      </c>
      <c r="H34" s="67">
        <f t="shared" si="9"/>
        <v>27846.800000000003</v>
      </c>
    </row>
    <row r="35" spans="1:8" ht="16.5" customHeight="1" x14ac:dyDescent="0.25">
      <c r="A35" s="49">
        <v>5</v>
      </c>
      <c r="B35" s="60" t="s">
        <v>222</v>
      </c>
      <c r="C35" s="70">
        <v>867.2</v>
      </c>
      <c r="D35" s="70">
        <v>807.58699999999999</v>
      </c>
      <c r="E35" s="54">
        <f t="shared" si="8"/>
        <v>-59.613000000000056</v>
      </c>
      <c r="F35" s="67">
        <f>[1]ноябрь!F35+'смета -18 г'!C35</f>
        <v>11598.862000000003</v>
      </c>
      <c r="G35" s="67">
        <f>[1]ноябрь!G35+'смета -18 г'!D35</f>
        <v>11413.326999999999</v>
      </c>
      <c r="H35" s="67">
        <f t="shared" si="9"/>
        <v>-185.53500000000349</v>
      </c>
    </row>
    <row r="36" spans="1:8" ht="16.5" customHeight="1" x14ac:dyDescent="0.25">
      <c r="A36" s="49">
        <v>6</v>
      </c>
      <c r="B36" s="60" t="s">
        <v>223</v>
      </c>
      <c r="C36" s="53">
        <v>0</v>
      </c>
      <c r="D36" s="70">
        <v>0</v>
      </c>
      <c r="E36" s="54">
        <f t="shared" si="8"/>
        <v>0</v>
      </c>
      <c r="F36" s="67">
        <f>[1]ноябрь!F36+'смета -18 г'!C36</f>
        <v>0</v>
      </c>
      <c r="G36" s="67">
        <f>[1]ноябрь!G36+'смета -18 г'!D36</f>
        <v>0</v>
      </c>
      <c r="H36" s="67">
        <f t="shared" si="9"/>
        <v>0</v>
      </c>
    </row>
    <row r="37" spans="1:8" ht="16.5" customHeight="1" x14ac:dyDescent="0.25">
      <c r="A37" s="49">
        <v>7</v>
      </c>
      <c r="B37" s="60" t="s">
        <v>224</v>
      </c>
      <c r="C37" s="53">
        <v>13100.7</v>
      </c>
      <c r="D37" s="70">
        <v>15750.6</v>
      </c>
      <c r="E37" s="54">
        <f t="shared" si="8"/>
        <v>2649.8999999999996</v>
      </c>
      <c r="F37" s="67">
        <f>[1]ноябрь!F37+'смета -18 г'!C37</f>
        <v>157208.4</v>
      </c>
      <c r="G37" s="67">
        <f>[1]ноябрь!G37+'смета -18 г'!D37</f>
        <v>170658.67</v>
      </c>
      <c r="H37" s="67">
        <f t="shared" si="9"/>
        <v>13450.270000000019</v>
      </c>
    </row>
    <row r="38" spans="1:8" ht="16.5" customHeight="1" x14ac:dyDescent="0.25">
      <c r="A38" s="49">
        <v>8</v>
      </c>
      <c r="B38" s="60" t="s">
        <v>225</v>
      </c>
      <c r="C38" s="53">
        <v>1500</v>
      </c>
      <c r="D38" s="70">
        <v>0</v>
      </c>
      <c r="E38" s="54">
        <f t="shared" si="8"/>
        <v>-1500</v>
      </c>
      <c r="F38" s="67">
        <f>[1]ноябрь!F38+'смета -18 г'!C38</f>
        <v>18000</v>
      </c>
      <c r="G38" s="67">
        <f>[1]ноябрь!G38+'смета -18 г'!D38</f>
        <v>10740.001</v>
      </c>
      <c r="H38" s="67">
        <f t="shared" si="9"/>
        <v>-7259.9989999999998</v>
      </c>
    </row>
    <row r="39" spans="1:8" ht="16.5" customHeight="1" x14ac:dyDescent="0.25">
      <c r="A39" s="49">
        <v>9</v>
      </c>
      <c r="B39" s="60" t="s">
        <v>226</v>
      </c>
      <c r="C39" s="53">
        <v>0</v>
      </c>
      <c r="D39" s="70">
        <v>0</v>
      </c>
      <c r="E39" s="54">
        <f t="shared" si="8"/>
        <v>0</v>
      </c>
      <c r="F39" s="67">
        <f>[1]ноябрь!F39+'смета -18 г'!C39</f>
        <v>0</v>
      </c>
      <c r="G39" s="67">
        <f>[1]ноябрь!G39+'смета -18 г'!D39</f>
        <v>0</v>
      </c>
      <c r="H39" s="67">
        <f t="shared" si="9"/>
        <v>0</v>
      </c>
    </row>
    <row r="40" spans="1:8" ht="16.5" customHeight="1" x14ac:dyDescent="0.25">
      <c r="A40" s="49">
        <v>10</v>
      </c>
      <c r="B40" s="60" t="s">
        <v>227</v>
      </c>
      <c r="C40" s="53">
        <v>400</v>
      </c>
      <c r="D40" s="70">
        <v>400</v>
      </c>
      <c r="E40" s="54">
        <f t="shared" si="8"/>
        <v>0</v>
      </c>
      <c r="F40" s="67">
        <f>[1]ноябрь!F40+'смета -18 г'!C40</f>
        <v>4850</v>
      </c>
      <c r="G40" s="67">
        <f>[1]ноябрь!G40+'смета -18 г'!D40</f>
        <v>4822.6000000000004</v>
      </c>
      <c r="H40" s="67">
        <f t="shared" si="9"/>
        <v>-27.399999999999636</v>
      </c>
    </row>
    <row r="41" spans="1:8" ht="16.5" customHeight="1" x14ac:dyDescent="0.25">
      <c r="A41" s="49">
        <v>11</v>
      </c>
      <c r="B41" s="71" t="s">
        <v>228</v>
      </c>
      <c r="C41" s="53">
        <v>5500</v>
      </c>
      <c r="D41" s="70">
        <v>5255.9</v>
      </c>
      <c r="E41" s="54">
        <f t="shared" si="8"/>
        <v>-244.10000000000036</v>
      </c>
      <c r="F41" s="67">
        <f>[1]ноябрь!F41+'смета -18 г'!C41</f>
        <v>66000</v>
      </c>
      <c r="G41" s="67">
        <f>[1]ноябрь!G41+'смета -18 г'!D41</f>
        <v>26487.4</v>
      </c>
      <c r="H41" s="67">
        <f t="shared" si="9"/>
        <v>-39512.6</v>
      </c>
    </row>
    <row r="42" spans="1:8" ht="16.5" customHeight="1" x14ac:dyDescent="0.25">
      <c r="A42" s="49">
        <v>12</v>
      </c>
      <c r="B42" s="60" t="s">
        <v>229</v>
      </c>
      <c r="C42" s="53">
        <v>0</v>
      </c>
      <c r="D42" s="70">
        <v>0</v>
      </c>
      <c r="E42" s="54">
        <f t="shared" si="8"/>
        <v>0</v>
      </c>
      <c r="F42" s="67">
        <f>[1]ноябрь!F42+'смета -18 г'!C42</f>
        <v>0</v>
      </c>
      <c r="G42" s="67">
        <f>[1]ноябрь!G42+'смета -18 г'!D42</f>
        <v>0</v>
      </c>
      <c r="H42" s="67">
        <f t="shared" si="9"/>
        <v>0</v>
      </c>
    </row>
    <row r="43" spans="1:8" ht="16.5" customHeight="1" x14ac:dyDescent="0.25">
      <c r="A43" s="49">
        <v>13</v>
      </c>
      <c r="B43" s="60" t="s">
        <v>230</v>
      </c>
      <c r="C43" s="53">
        <v>0</v>
      </c>
      <c r="D43" s="70">
        <v>0</v>
      </c>
      <c r="E43" s="54">
        <f t="shared" si="8"/>
        <v>0</v>
      </c>
      <c r="F43" s="67">
        <f>[1]ноябрь!F43+'смета -18 г'!C43</f>
        <v>0</v>
      </c>
      <c r="G43" s="67">
        <f>[1]ноябрь!G43+'смета -18 г'!D43</f>
        <v>0</v>
      </c>
      <c r="H43" s="67">
        <f t="shared" si="9"/>
        <v>0</v>
      </c>
    </row>
    <row r="44" spans="1:8" ht="16.5" customHeight="1" x14ac:dyDescent="0.25">
      <c r="A44" s="49">
        <v>14</v>
      </c>
      <c r="B44" s="60" t="s">
        <v>231</v>
      </c>
      <c r="C44" s="53">
        <v>9400</v>
      </c>
      <c r="D44" s="70">
        <v>9168</v>
      </c>
      <c r="E44" s="54">
        <f t="shared" si="8"/>
        <v>-232</v>
      </c>
      <c r="F44" s="67">
        <f>[1]ноябрь!F44+'смета -18 г'!C44</f>
        <v>112771.8</v>
      </c>
      <c r="G44" s="67">
        <f>[1]ноябрь!G44+'смета -18 г'!D44</f>
        <v>112004.54</v>
      </c>
      <c r="H44" s="67">
        <f t="shared" si="9"/>
        <v>-767.26000000000931</v>
      </c>
    </row>
    <row r="45" spans="1:8" ht="16.5" customHeight="1" x14ac:dyDescent="0.25">
      <c r="A45" s="49">
        <v>15</v>
      </c>
      <c r="B45" s="60" t="s">
        <v>232</v>
      </c>
      <c r="C45" s="53">
        <v>1420</v>
      </c>
      <c r="D45" s="70">
        <v>1043.07</v>
      </c>
      <c r="E45" s="54">
        <f t="shared" si="8"/>
        <v>-376.93000000000006</v>
      </c>
      <c r="F45" s="67">
        <f>[1]ноябрь!F45+'смета -18 г'!C45</f>
        <v>17000</v>
      </c>
      <c r="G45" s="67">
        <f>[1]ноябрь!G45+'смета -18 г'!D45</f>
        <v>12239.898000000001</v>
      </c>
      <c r="H45" s="67">
        <f t="shared" si="9"/>
        <v>-4760.101999999999</v>
      </c>
    </row>
    <row r="46" spans="1:8" ht="16.5" customHeight="1" x14ac:dyDescent="0.25">
      <c r="A46" s="49">
        <v>16</v>
      </c>
      <c r="B46" s="72" t="s">
        <v>233</v>
      </c>
      <c r="C46" s="53">
        <v>1205.7</v>
      </c>
      <c r="D46" s="70">
        <v>1205.7</v>
      </c>
      <c r="E46" s="54">
        <f t="shared" si="8"/>
        <v>0</v>
      </c>
      <c r="F46" s="67">
        <f>[1]ноябрь!F46+'смета -18 г'!C46</f>
        <v>14468.400000000003</v>
      </c>
      <c r="G46" s="67">
        <f>[1]ноябрь!G46+'смета -18 г'!D46</f>
        <v>14468.400000000003</v>
      </c>
      <c r="H46" s="67">
        <f t="shared" si="9"/>
        <v>0</v>
      </c>
    </row>
    <row r="47" spans="1:8" ht="16.5" customHeight="1" x14ac:dyDescent="0.25">
      <c r="A47" s="49">
        <v>17</v>
      </c>
      <c r="B47" s="73" t="s">
        <v>234</v>
      </c>
      <c r="C47" s="53">
        <v>13154</v>
      </c>
      <c r="D47" s="70">
        <v>16368.6</v>
      </c>
      <c r="E47" s="54">
        <f t="shared" si="8"/>
        <v>3214.6000000000004</v>
      </c>
      <c r="F47" s="67">
        <f>[1]ноябрь!F47+'смета -18 г'!C47</f>
        <v>162124</v>
      </c>
      <c r="G47" s="67">
        <f>[1]ноябрь!G47+'смета -18 г'!D47</f>
        <v>231726.19999999998</v>
      </c>
      <c r="H47" s="67">
        <f t="shared" si="9"/>
        <v>69602.199999999983</v>
      </c>
    </row>
    <row r="48" spans="1:8" s="44" customFormat="1" ht="16.5" customHeight="1" x14ac:dyDescent="0.25">
      <c r="A48" s="49"/>
      <c r="B48" s="50" t="s">
        <v>235</v>
      </c>
      <c r="C48" s="74">
        <f>SUM(C30:C47)</f>
        <v>161292.6</v>
      </c>
      <c r="D48" s="74">
        <f>D31+D32+D33+D34+D35+D36+D37+D38+D39+D40+D41+D42+D43+D44+D46+D47</f>
        <v>185584.58700000003</v>
      </c>
      <c r="E48" s="63">
        <f t="shared" si="8"/>
        <v>24291.987000000023</v>
      </c>
      <c r="F48" s="75">
        <f>SUM(F31:F47)</f>
        <v>1940121.4619999998</v>
      </c>
      <c r="G48" s="75">
        <f>SUM(G31:G47)</f>
        <v>2021919.5659999999</v>
      </c>
      <c r="H48" s="74">
        <f>SUM(H30:H47)</f>
        <v>81798.103999999948</v>
      </c>
    </row>
    <row r="49" spans="1:8" ht="16.5" customHeight="1" x14ac:dyDescent="0.25">
      <c r="A49" s="49">
        <v>1</v>
      </c>
      <c r="B49" s="50" t="s">
        <v>236</v>
      </c>
      <c r="C49" s="74">
        <f>C29-C48</f>
        <v>31835.161200000002</v>
      </c>
      <c r="D49" s="76">
        <f>D29-D48</f>
        <v>12921.382199999993</v>
      </c>
      <c r="E49" s="63">
        <f t="shared" si="8"/>
        <v>-18913.77900000001</v>
      </c>
      <c r="F49" s="63">
        <f>F29-F48</f>
        <v>351174.46800000034</v>
      </c>
      <c r="G49" s="63">
        <f>G29-G48</f>
        <v>293576.72700000019</v>
      </c>
      <c r="H49" s="74">
        <f>H29-H48</f>
        <v>-57597.740999999885</v>
      </c>
    </row>
    <row r="50" spans="1:8" ht="16.5" customHeight="1" x14ac:dyDescent="0.25">
      <c r="A50" s="49">
        <v>2</v>
      </c>
      <c r="B50" s="50" t="s">
        <v>237</v>
      </c>
      <c r="C50" s="77"/>
      <c r="D50" s="78"/>
      <c r="E50" s="54"/>
      <c r="F50" s="54" t="s">
        <v>238</v>
      </c>
      <c r="G50" s="54"/>
      <c r="H50" s="54"/>
    </row>
    <row r="51" spans="1:8" ht="16.5" customHeight="1" x14ac:dyDescent="0.25">
      <c r="A51" s="49">
        <v>3</v>
      </c>
      <c r="B51" s="50" t="s">
        <v>239</v>
      </c>
      <c r="C51" s="79">
        <f>C49*100/C18</f>
        <v>7.9782512493600022</v>
      </c>
      <c r="D51" s="78"/>
      <c r="E51" s="78"/>
      <c r="F51" s="78"/>
      <c r="G51" s="78">
        <f>G49*100/G18</f>
        <v>6.136530483661633</v>
      </c>
      <c r="H51" s="78"/>
    </row>
    <row r="52" spans="1:8" ht="21" customHeight="1" x14ac:dyDescent="0.25">
      <c r="A52" s="80"/>
      <c r="B52" s="45"/>
      <c r="C52" s="47"/>
      <c r="D52" s="47"/>
      <c r="E52" s="47"/>
      <c r="F52" s="47"/>
      <c r="G52" s="47"/>
      <c r="H52" s="47"/>
    </row>
    <row r="53" spans="1:8" ht="39" customHeight="1" x14ac:dyDescent="0.25">
      <c r="A53" s="80"/>
      <c r="B53" s="45" t="s">
        <v>240</v>
      </c>
      <c r="C53" s="47"/>
      <c r="D53" s="47"/>
      <c r="E53" s="47"/>
      <c r="F53" s="47"/>
      <c r="G53" s="84" t="s">
        <v>244</v>
      </c>
      <c r="H53" s="84"/>
    </row>
    <row r="54" spans="1:8" ht="16.5" customHeight="1" x14ac:dyDescent="0.25">
      <c r="A54" s="81"/>
    </row>
    <row r="55" spans="1:8" ht="16.5" customHeight="1" x14ac:dyDescent="0.25">
      <c r="A55" s="81"/>
      <c r="B55" s="45" t="s">
        <v>241</v>
      </c>
      <c r="C55" s="47"/>
      <c r="D55" s="47"/>
      <c r="E55" s="47"/>
      <c r="F55" s="47"/>
      <c r="G55" s="84" t="s">
        <v>242</v>
      </c>
      <c r="H55" s="84"/>
    </row>
    <row r="56" spans="1:8" ht="16.5" customHeight="1" x14ac:dyDescent="0.25">
      <c r="A56" s="46" t="s">
        <v>243</v>
      </c>
      <c r="B56" s="82"/>
      <c r="C56" s="83"/>
      <c r="D56" s="47"/>
      <c r="E56" s="47"/>
      <c r="F56" s="83"/>
      <c r="G56" s="47"/>
      <c r="H56" s="47"/>
    </row>
    <row r="57" spans="1:8" x14ac:dyDescent="0.25">
      <c r="A57" s="46"/>
    </row>
    <row r="58" spans="1:8" x14ac:dyDescent="0.25">
      <c r="A58" s="46"/>
      <c r="B58" s="46"/>
      <c r="C58" s="47"/>
      <c r="D58" s="47"/>
      <c r="E58" s="47"/>
      <c r="F58" s="47"/>
      <c r="G58" s="47"/>
      <c r="H58" s="47"/>
    </row>
    <row r="59" spans="1:8" x14ac:dyDescent="0.25">
      <c r="A59" s="46"/>
      <c r="B59" s="46"/>
      <c r="C59" s="47"/>
      <c r="D59" s="47"/>
      <c r="E59" s="47"/>
      <c r="F59" s="47"/>
      <c r="G59" s="47"/>
      <c r="H59" s="47"/>
    </row>
    <row r="60" spans="1:8" x14ac:dyDescent="0.25">
      <c r="A60" s="46"/>
      <c r="B60" s="46"/>
      <c r="C60" s="47"/>
      <c r="D60" s="47"/>
      <c r="E60" s="47"/>
      <c r="F60" s="47"/>
      <c r="G60" s="47"/>
      <c r="H60" s="47"/>
    </row>
    <row r="61" spans="1:8" x14ac:dyDescent="0.25">
      <c r="A61" s="46"/>
      <c r="B61" s="46"/>
      <c r="C61" s="47"/>
      <c r="D61" s="47"/>
      <c r="E61" s="47"/>
      <c r="F61" s="47"/>
      <c r="G61" s="47"/>
      <c r="H61" s="47"/>
    </row>
    <row r="62" spans="1:8" x14ac:dyDescent="0.25">
      <c r="A62" s="46"/>
      <c r="B62" s="46"/>
      <c r="C62" s="47"/>
      <c r="D62" s="47"/>
      <c r="E62" s="47"/>
      <c r="F62" s="47"/>
      <c r="G62" s="47"/>
      <c r="H62" s="47"/>
    </row>
    <row r="63" spans="1:8" x14ac:dyDescent="0.25">
      <c r="A63" s="46"/>
      <c r="B63" s="46"/>
      <c r="C63" s="47"/>
      <c r="D63" s="47"/>
      <c r="E63" s="47"/>
      <c r="F63" s="47"/>
      <c r="G63" s="47"/>
      <c r="H63" s="47"/>
    </row>
    <row r="64" spans="1:8" x14ac:dyDescent="0.25">
      <c r="A64" s="46"/>
      <c r="B64" s="46"/>
      <c r="C64" s="47"/>
      <c r="D64" s="47"/>
      <c r="E64" s="47"/>
      <c r="F64" s="47"/>
      <c r="G64" s="47"/>
      <c r="H64" s="47"/>
    </row>
    <row r="65" spans="1:8" x14ac:dyDescent="0.25">
      <c r="A65" s="46"/>
      <c r="B65" s="46"/>
      <c r="C65" s="47"/>
      <c r="D65" s="47"/>
      <c r="E65" s="47"/>
      <c r="F65" s="47"/>
      <c r="G65" s="47"/>
      <c r="H65" s="47"/>
    </row>
    <row r="66" spans="1:8" x14ac:dyDescent="0.25">
      <c r="A66" s="46"/>
      <c r="B66" s="46"/>
      <c r="C66" s="47"/>
      <c r="D66" s="47"/>
      <c r="E66" s="47"/>
      <c r="F66" s="47"/>
      <c r="G66" s="47"/>
      <c r="H66" s="47"/>
    </row>
  </sheetData>
  <mergeCells count="8">
    <mergeCell ref="G53:H53"/>
    <mergeCell ref="G55:H55"/>
    <mergeCell ref="A1:H1"/>
    <mergeCell ref="A2:H2"/>
    <mergeCell ref="C4:E4"/>
    <mergeCell ref="F4:H4"/>
    <mergeCell ref="C19:H19"/>
    <mergeCell ref="C30:H30"/>
  </mergeCells>
  <pageMargins left="0.49" right="0.26" top="0.52" bottom="0.33" header="0.5" footer="0.3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D31" sqref="D31"/>
    </sheetView>
  </sheetViews>
  <sheetFormatPr defaultColWidth="9.109375" defaultRowHeight="13.2" x14ac:dyDescent="0.25"/>
  <cols>
    <col min="1" max="1" width="0.88671875" style="2" customWidth="1"/>
    <col min="2" max="2" width="92.88671875" style="2" customWidth="1"/>
    <col min="3" max="3" width="5.44140625" style="2" bestFit="1" customWidth="1"/>
    <col min="4" max="5" width="22.6640625" style="2" customWidth="1"/>
    <col min="6" max="6" width="0.88671875" style="2" customWidth="1"/>
    <col min="7" max="16384" width="9.109375" style="2"/>
  </cols>
  <sheetData>
    <row r="1" spans="1:5" ht="3.9" customHeight="1" x14ac:dyDescent="0.25">
      <c r="A1" s="39" t="s">
        <v>126</v>
      </c>
      <c r="B1" s="109"/>
      <c r="C1" s="109"/>
      <c r="D1" s="109"/>
      <c r="E1" s="109"/>
    </row>
    <row r="2" spans="1:5" x14ac:dyDescent="0.25">
      <c r="A2" s="36"/>
      <c r="B2" s="107" t="s">
        <v>76</v>
      </c>
      <c r="C2" s="107"/>
      <c r="D2" s="107"/>
      <c r="E2" s="107"/>
    </row>
    <row r="3" spans="1:5" ht="3.9" customHeight="1" x14ac:dyDescent="0.25">
      <c r="A3" s="36"/>
      <c r="B3" s="108"/>
      <c r="C3" s="108"/>
      <c r="D3" s="108"/>
      <c r="E3" s="108"/>
    </row>
    <row r="4" spans="1:5" ht="52.8" x14ac:dyDescent="0.25">
      <c r="A4" s="36"/>
      <c r="B4" s="38" t="s">
        <v>72</v>
      </c>
      <c r="C4" s="42" t="s">
        <v>100</v>
      </c>
      <c r="D4" s="42" t="s">
        <v>112</v>
      </c>
      <c r="E4" s="42" t="s">
        <v>113</v>
      </c>
    </row>
    <row r="5" spans="1:5" x14ac:dyDescent="0.25">
      <c r="A5" s="36"/>
      <c r="B5" s="41" t="s">
        <v>124</v>
      </c>
      <c r="C5" s="19" t="s">
        <v>29</v>
      </c>
      <c r="D5" s="20"/>
      <c r="E5" s="10"/>
    </row>
    <row r="6" spans="1:5" x14ac:dyDescent="0.25">
      <c r="A6" s="36"/>
      <c r="B6" s="41" t="s">
        <v>77</v>
      </c>
      <c r="C6" s="7" t="s">
        <v>30</v>
      </c>
      <c r="D6" s="8" t="s">
        <v>166</v>
      </c>
      <c r="E6" s="5" t="s">
        <v>167</v>
      </c>
    </row>
    <row r="7" spans="1:5" x14ac:dyDescent="0.25">
      <c r="A7" s="36"/>
      <c r="B7" s="41" t="s">
        <v>114</v>
      </c>
      <c r="C7" s="18" t="s">
        <v>31</v>
      </c>
      <c r="D7" s="16" t="s">
        <v>168</v>
      </c>
      <c r="E7" s="5" t="s">
        <v>169</v>
      </c>
    </row>
    <row r="8" spans="1:5" x14ac:dyDescent="0.25">
      <c r="A8" s="36"/>
      <c r="B8" s="41" t="s">
        <v>115</v>
      </c>
      <c r="C8" s="18" t="s">
        <v>32</v>
      </c>
      <c r="D8" s="16"/>
      <c r="E8" s="5"/>
    </row>
    <row r="9" spans="1:5" x14ac:dyDescent="0.25">
      <c r="A9" s="36"/>
      <c r="B9" s="41" t="s">
        <v>78</v>
      </c>
      <c r="C9" s="7" t="s">
        <v>33</v>
      </c>
      <c r="D9" s="9"/>
      <c r="E9" s="5"/>
    </row>
    <row r="10" spans="1:5" x14ac:dyDescent="0.25">
      <c r="A10" s="36"/>
      <c r="B10" s="41" t="s">
        <v>79</v>
      </c>
      <c r="C10" s="7" t="s">
        <v>34</v>
      </c>
      <c r="D10" s="9"/>
      <c r="E10" s="5"/>
    </row>
    <row r="11" spans="1:5" x14ac:dyDescent="0.25">
      <c r="A11" s="36"/>
      <c r="B11" s="41" t="s">
        <v>80</v>
      </c>
      <c r="C11" s="7" t="s">
        <v>35</v>
      </c>
      <c r="D11" s="9"/>
      <c r="E11" s="5"/>
    </row>
    <row r="12" spans="1:5" x14ac:dyDescent="0.25">
      <c r="A12" s="36"/>
      <c r="B12" s="41" t="s">
        <v>81</v>
      </c>
      <c r="C12" s="7" t="s">
        <v>36</v>
      </c>
      <c r="D12" s="9"/>
      <c r="E12" s="5"/>
    </row>
    <row r="13" spans="1:5" x14ac:dyDescent="0.25">
      <c r="A13" s="36"/>
      <c r="B13" s="41" t="s">
        <v>82</v>
      </c>
      <c r="C13" s="7" t="s">
        <v>37</v>
      </c>
      <c r="D13" s="9" t="s">
        <v>170</v>
      </c>
      <c r="E13" s="5" t="s">
        <v>170</v>
      </c>
    </row>
    <row r="14" spans="1:5" x14ac:dyDescent="0.25">
      <c r="A14" s="36"/>
      <c r="B14" s="41" t="s">
        <v>83</v>
      </c>
      <c r="C14" s="7" t="s">
        <v>38</v>
      </c>
      <c r="D14" s="9" t="s">
        <v>171</v>
      </c>
      <c r="E14" s="5" t="s">
        <v>171</v>
      </c>
    </row>
    <row r="15" spans="1:5" x14ac:dyDescent="0.25">
      <c r="A15" s="36"/>
      <c r="B15" s="41" t="s">
        <v>84</v>
      </c>
      <c r="C15" s="7" t="s">
        <v>39</v>
      </c>
      <c r="D15" s="9"/>
      <c r="E15" s="5"/>
    </row>
    <row r="16" spans="1:5" x14ac:dyDescent="0.25">
      <c r="A16" s="36"/>
      <c r="B16" s="41" t="s">
        <v>85</v>
      </c>
      <c r="C16" s="7" t="s">
        <v>40</v>
      </c>
      <c r="D16" s="9"/>
      <c r="E16" s="5"/>
    </row>
    <row r="17" spans="1:8" x14ac:dyDescent="0.25">
      <c r="A17" s="36"/>
      <c r="B17" s="41" t="s">
        <v>86</v>
      </c>
      <c r="C17" s="7" t="s">
        <v>41</v>
      </c>
      <c r="D17" s="9"/>
      <c r="E17" s="5"/>
    </row>
    <row r="18" spans="1:8" x14ac:dyDescent="0.25">
      <c r="A18" s="36"/>
      <c r="B18" s="41" t="s">
        <v>87</v>
      </c>
      <c r="C18" s="7" t="s">
        <v>42</v>
      </c>
      <c r="D18" s="9" t="s">
        <v>172</v>
      </c>
      <c r="E18" s="5" t="s">
        <v>172</v>
      </c>
    </row>
    <row r="19" spans="1:8" x14ac:dyDescent="0.25">
      <c r="A19" s="36"/>
      <c r="B19" s="41" t="s">
        <v>135</v>
      </c>
      <c r="C19" s="18" t="s">
        <v>43</v>
      </c>
      <c r="D19" s="17" t="s">
        <v>173</v>
      </c>
      <c r="E19" s="5" t="s">
        <v>174</v>
      </c>
    </row>
    <row r="20" spans="1:8" x14ac:dyDescent="0.25">
      <c r="A20" s="36"/>
      <c r="B20" s="41" t="s">
        <v>136</v>
      </c>
      <c r="C20" s="18" t="s">
        <v>44</v>
      </c>
      <c r="D20" s="14" t="s">
        <v>175</v>
      </c>
      <c r="E20" s="14" t="s">
        <v>176</v>
      </c>
    </row>
    <row r="21" spans="1:8" ht="39.6" x14ac:dyDescent="0.25">
      <c r="A21" s="36"/>
      <c r="B21" s="41" t="s">
        <v>137</v>
      </c>
      <c r="C21" s="18" t="s">
        <v>45</v>
      </c>
      <c r="D21" s="16" t="s">
        <v>177</v>
      </c>
      <c r="E21" s="5" t="s">
        <v>178</v>
      </c>
    </row>
    <row r="22" spans="1:8" ht="26.4" x14ac:dyDescent="0.25">
      <c r="A22" s="36"/>
      <c r="B22" s="41" t="s">
        <v>138</v>
      </c>
      <c r="C22" s="7" t="s">
        <v>46</v>
      </c>
      <c r="D22" s="8" t="s">
        <v>179</v>
      </c>
      <c r="E22" s="5" t="s">
        <v>180</v>
      </c>
    </row>
    <row r="23" spans="1:8" x14ac:dyDescent="0.25">
      <c r="A23" s="36"/>
      <c r="B23" s="41" t="s">
        <v>88</v>
      </c>
      <c r="C23" s="7" t="s">
        <v>130</v>
      </c>
      <c r="D23" s="8"/>
      <c r="E23" s="5"/>
    </row>
    <row r="24" spans="1:8" x14ac:dyDescent="0.25">
      <c r="A24" s="36"/>
      <c r="B24" s="41" t="s">
        <v>89</v>
      </c>
      <c r="C24" s="7" t="s">
        <v>131</v>
      </c>
      <c r="D24" s="8" t="s">
        <v>164</v>
      </c>
      <c r="E24" s="5" t="s">
        <v>181</v>
      </c>
    </row>
    <row r="25" spans="1:8" x14ac:dyDescent="0.25">
      <c r="A25" s="36"/>
      <c r="B25" s="41" t="s">
        <v>116</v>
      </c>
      <c r="C25" s="18" t="s">
        <v>132</v>
      </c>
      <c r="D25" s="16"/>
      <c r="E25" s="5"/>
    </row>
    <row r="26" spans="1:8" x14ac:dyDescent="0.25">
      <c r="A26" s="36"/>
      <c r="B26" s="41" t="s">
        <v>117</v>
      </c>
      <c r="C26" s="7" t="s">
        <v>47</v>
      </c>
      <c r="D26" s="21" t="s">
        <v>182</v>
      </c>
      <c r="E26" s="21" t="s">
        <v>183</v>
      </c>
    </row>
    <row r="27" spans="1:8" x14ac:dyDescent="0.25">
      <c r="A27" s="36"/>
      <c r="B27" s="43"/>
      <c r="C27" s="6" t="s">
        <v>133</v>
      </c>
      <c r="D27" s="36"/>
      <c r="E27" s="36"/>
    </row>
    <row r="29" spans="1:8" ht="13.8" x14ac:dyDescent="0.25">
      <c r="B29" s="45" t="s">
        <v>240</v>
      </c>
      <c r="C29" s="47"/>
      <c r="D29" s="47"/>
      <c r="E29" s="84" t="s">
        <v>244</v>
      </c>
      <c r="F29" s="84"/>
      <c r="G29" s="84"/>
      <c r="H29" s="84"/>
    </row>
    <row r="30" spans="1:8" ht="13.8" x14ac:dyDescent="0.25">
      <c r="B30" s="55"/>
      <c r="C30" s="57"/>
      <c r="D30" s="57"/>
      <c r="E30" s="57"/>
      <c r="F30" s="57"/>
      <c r="G30" s="57"/>
      <c r="H30" s="57"/>
    </row>
    <row r="31" spans="1:8" ht="13.8" x14ac:dyDescent="0.25">
      <c r="B31" s="45" t="s">
        <v>241</v>
      </c>
      <c r="C31" s="47"/>
      <c r="D31" s="47"/>
      <c r="E31" s="84" t="s">
        <v>242</v>
      </c>
      <c r="F31" s="84"/>
      <c r="G31" s="84"/>
      <c r="H31" s="84"/>
    </row>
  </sheetData>
  <mergeCells count="7">
    <mergeCell ref="B2:E2"/>
    <mergeCell ref="B3:E3"/>
    <mergeCell ref="B1:E1"/>
    <mergeCell ref="G29:H29"/>
    <mergeCell ref="G31:H31"/>
    <mergeCell ref="E29:F29"/>
    <mergeCell ref="E31:F31"/>
  </mergeCells>
  <phoneticPr fontId="4" type="noConversion"/>
  <pageMargins left="0.75" right="0.75" top="1" bottom="1" header="0.5" footer="0.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list01</vt:lpstr>
      <vt:lpstr>list02</vt:lpstr>
      <vt:lpstr>смета -18 г</vt:lpstr>
      <vt:lpstr>list03</vt:lpstr>
      <vt:lpstr>'смета -18 г'!Область_печати</vt:lpstr>
    </vt:vector>
  </TitlesOfParts>
  <Company>AG System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2019-05-22T09:51:36Z</cp:lastPrinted>
  <dcterms:created xsi:type="dcterms:W3CDTF">2008-03-14T09:45:27Z</dcterms:created>
  <dcterms:modified xsi:type="dcterms:W3CDTF">2019-06-11T15:36:26Z</dcterms:modified>
</cp:coreProperties>
</file>